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1058583\Desktop\"/>
    </mc:Choice>
  </mc:AlternateContent>
  <xr:revisionPtr revIDLastSave="0" documentId="8_{8B7BD41B-6329-45AE-BF2F-B4E8F5DC8144}" xr6:coauthVersionLast="36" xr6:coauthVersionMax="36" xr10:uidLastSave="{00000000-0000-0000-0000-000000000000}"/>
  <bookViews>
    <workbookView xWindow="240" yWindow="420" windowWidth="11325" windowHeight="6990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O49" i="1" l="1"/>
  <c r="O58" i="1"/>
  <c r="O44" i="1"/>
  <c r="O19" i="1"/>
  <c r="O51" i="1"/>
  <c r="O22" i="1"/>
  <c r="O47" i="1"/>
  <c r="N34" i="1"/>
  <c r="N15" i="1"/>
  <c r="M15" i="1"/>
  <c r="N12" i="1"/>
  <c r="M12" i="1"/>
  <c r="N31" i="1"/>
  <c r="N27" i="1"/>
  <c r="N39" i="1"/>
  <c r="N46" i="1"/>
  <c r="N16" i="1"/>
  <c r="N7" i="1"/>
  <c r="N45" i="1"/>
  <c r="M45" i="1"/>
  <c r="N61" i="1"/>
  <c r="N40" i="1"/>
  <c r="N53" i="1"/>
  <c r="N33" i="1"/>
  <c r="N54" i="1"/>
  <c r="N29" i="1"/>
  <c r="N10" i="1"/>
  <c r="N58" i="1"/>
  <c r="N26" i="1"/>
  <c r="N49" i="1"/>
  <c r="N44" i="1"/>
  <c r="N11" i="1"/>
  <c r="N22" i="1"/>
  <c r="N51" i="1"/>
  <c r="N19" i="1"/>
  <c r="M7" i="1"/>
  <c r="M40" i="1"/>
  <c r="M34" i="1"/>
  <c r="M61" i="1"/>
  <c r="M31" i="1"/>
  <c r="M27" i="1"/>
  <c r="M46" i="1"/>
  <c r="M39" i="1"/>
  <c r="M16" i="1"/>
  <c r="M53" i="1"/>
  <c r="M29" i="1"/>
  <c r="M54" i="1"/>
  <c r="M10" i="1"/>
  <c r="M33" i="1"/>
  <c r="M56" i="1"/>
  <c r="M49" i="1"/>
  <c r="M26" i="1"/>
  <c r="M44" i="1"/>
  <c r="M11" i="1"/>
  <c r="M22" i="1"/>
  <c r="M51" i="1"/>
  <c r="L12" i="1"/>
  <c r="L7" i="1"/>
  <c r="L15" i="1"/>
  <c r="L34" i="1"/>
  <c r="L46" i="1"/>
  <c r="L31" i="1"/>
  <c r="L27" i="1"/>
  <c r="L39" i="1"/>
  <c r="L16" i="1"/>
  <c r="L45" i="1"/>
  <c r="L61" i="1"/>
  <c r="L40" i="1"/>
  <c r="L56" i="1"/>
  <c r="L53" i="1"/>
  <c r="L54" i="1"/>
  <c r="L29" i="1"/>
  <c r="L33" i="1"/>
  <c r="L49" i="1"/>
  <c r="L26" i="1"/>
  <c r="L10" i="1"/>
  <c r="L51" i="1"/>
  <c r="L22" i="1"/>
  <c r="K34" i="1"/>
  <c r="K61" i="1"/>
  <c r="K16" i="1"/>
  <c r="K15" i="1"/>
  <c r="K12" i="1"/>
  <c r="K7" i="1"/>
  <c r="K10" i="1"/>
  <c r="K29" i="1"/>
  <c r="K54" i="1"/>
  <c r="K53" i="1"/>
  <c r="K33" i="1"/>
  <c r="K56" i="1"/>
  <c r="K26" i="1"/>
  <c r="K49" i="1"/>
  <c r="K51" i="1"/>
  <c r="K22" i="1"/>
  <c r="J7" i="1"/>
  <c r="J14" i="1"/>
</calcChain>
</file>

<file path=xl/sharedStrings.xml><?xml version="1.0" encoding="utf-8"?>
<sst xmlns="http://schemas.openxmlformats.org/spreadsheetml/2006/main" count="138" uniqueCount="92">
  <si>
    <t>Descrizione</t>
  </si>
  <si>
    <t>Proprietà</t>
  </si>
  <si>
    <t xml:space="preserve">Comunale </t>
  </si>
  <si>
    <t xml:space="preserve">Borgo a Mozzano </t>
  </si>
  <si>
    <t xml:space="preserve">Camaiore </t>
  </si>
  <si>
    <t xml:space="preserve">Forte dei Marmi </t>
  </si>
  <si>
    <t xml:space="preserve">Massarosa </t>
  </si>
  <si>
    <t xml:space="preserve">Pietrasanta </t>
  </si>
  <si>
    <t xml:space="preserve">Piazza al Serchio </t>
  </si>
  <si>
    <t>Seravezza</t>
  </si>
  <si>
    <t xml:space="preserve">Viareggio </t>
  </si>
  <si>
    <t xml:space="preserve">Gallicano </t>
  </si>
  <si>
    <t>Questura Lucca</t>
  </si>
  <si>
    <t>Polstrada Lucca</t>
  </si>
  <si>
    <t>Polstrada Bagni di Lucca</t>
  </si>
  <si>
    <t xml:space="preserve">Altopascio </t>
  </si>
  <si>
    <t xml:space="preserve">Capannori </t>
  </si>
  <si>
    <t xml:space="preserve">Camporgiano </t>
  </si>
  <si>
    <t xml:space="preserve">Bagni di Lucca </t>
  </si>
  <si>
    <t xml:space="preserve">Demaniale </t>
  </si>
  <si>
    <t xml:space="preserve">Castelnuovo Garfagnana </t>
  </si>
  <si>
    <t xml:space="preserve">Coreglia Antelminelli </t>
  </si>
  <si>
    <t xml:space="preserve">Camaiore-Lido  </t>
  </si>
  <si>
    <t xml:space="preserve">Minuccaiano - Gramolazzo </t>
  </si>
  <si>
    <t xml:space="preserve">Pietrasanta - Marina </t>
  </si>
  <si>
    <t xml:space="preserve">Villa Basilica </t>
  </si>
  <si>
    <t xml:space="preserve">Castiglione Garfagnana </t>
  </si>
  <si>
    <t>Prefettura</t>
  </si>
  <si>
    <t>Comm.to  P.S. Forte dei Marmi</t>
  </si>
  <si>
    <t xml:space="preserve">I alloggio </t>
  </si>
  <si>
    <t>II alloggio</t>
  </si>
  <si>
    <t>Iva esclusa</t>
  </si>
  <si>
    <t>Polizia di Stato</t>
  </si>
  <si>
    <t>Arma Carabinieri</t>
  </si>
  <si>
    <t xml:space="preserve">alloggio Comandante NORM </t>
  </si>
  <si>
    <t xml:space="preserve">Iva  esclusa </t>
  </si>
  <si>
    <t xml:space="preserve">Iva esclusa </t>
  </si>
  <si>
    <t xml:space="preserve">iva esclusa </t>
  </si>
  <si>
    <t xml:space="preserve">Provincia </t>
  </si>
  <si>
    <t>Privato</t>
  </si>
  <si>
    <t>Comune</t>
  </si>
  <si>
    <t xml:space="preserve">Privata </t>
  </si>
  <si>
    <t>Privata</t>
  </si>
  <si>
    <t xml:space="preserve">Comune </t>
  </si>
  <si>
    <t>Provincia</t>
  </si>
  <si>
    <t>Istituto Bancario dal 10/06/2014</t>
  </si>
  <si>
    <t>CANONI D' AFFITTO ED INDENNITA' DI OCCUPAZIONE EXTRACONTRATTUALE VERSATI  PER IMMOBILI IN USO, NELLA PROVINCIA DI LUCCA,  ALLA PREFETTURA ,POLIZIA DI STATO , ARMA DEI CARABINIERI. Art 30 DLGS 33/2013</t>
  </si>
  <si>
    <t>Prefettura sede</t>
  </si>
  <si>
    <t xml:space="preserve">Postazione radio Monte Pizzorne </t>
  </si>
  <si>
    <t>Privata       100.293,34</t>
  </si>
  <si>
    <t>Istit. Banc.   29.208,24</t>
  </si>
  <si>
    <t>Postazione radio P.S. Capezzano</t>
  </si>
  <si>
    <t xml:space="preserve">Postazione radio il Ciocco </t>
  </si>
  <si>
    <t>Provincia  fino al 06/12/2017   -            i3-Patrimonio Italia dal 07/12/2017</t>
  </si>
  <si>
    <t>Privata fino al 06/08/2019     -          Inail dal 07/08/2019</t>
  </si>
  <si>
    <t>Canone annuale di locazione / indennità annuale di occupazione extracontrattuale (pagati all'attualità)</t>
  </si>
  <si>
    <r>
      <t xml:space="preserve">Importi corrisposti anno </t>
    </r>
    <r>
      <rPr>
        <b/>
        <u/>
        <sz val="11"/>
        <rFont val="Arial"/>
        <family val="2"/>
      </rPr>
      <t>2014</t>
    </r>
    <r>
      <rPr>
        <b/>
        <sz val="11"/>
        <rFont val="Arial"/>
        <family val="2"/>
      </rPr>
      <t xml:space="preserve"> al netto IVA</t>
    </r>
  </si>
  <si>
    <r>
      <t xml:space="preserve">Importi corrisposti anno </t>
    </r>
    <r>
      <rPr>
        <b/>
        <u/>
        <sz val="11"/>
        <rFont val="Arial"/>
        <family val="2"/>
      </rPr>
      <t>2015</t>
    </r>
    <r>
      <rPr>
        <b/>
        <sz val="11"/>
        <rFont val="Arial"/>
        <family val="2"/>
      </rPr>
      <t xml:space="preserve"> al netto IVA</t>
    </r>
  </si>
  <si>
    <r>
      <t xml:space="preserve">Importi corrisposti anno </t>
    </r>
    <r>
      <rPr>
        <b/>
        <u/>
        <sz val="11"/>
        <rFont val="Arial"/>
        <family val="2"/>
      </rPr>
      <t>2016</t>
    </r>
    <r>
      <rPr>
        <b/>
        <sz val="11"/>
        <rFont val="Arial"/>
        <family val="2"/>
      </rPr>
      <t xml:space="preserve"> al netto IVA</t>
    </r>
  </si>
  <si>
    <r>
      <t xml:space="preserve">Importi corrisposti anno </t>
    </r>
    <r>
      <rPr>
        <b/>
        <u/>
        <sz val="11"/>
        <rFont val="Arial"/>
        <family val="2"/>
      </rPr>
      <t>2017</t>
    </r>
    <r>
      <rPr>
        <b/>
        <sz val="11"/>
        <rFont val="Arial"/>
        <family val="2"/>
      </rPr>
      <t xml:space="preserve"> al netto IVA</t>
    </r>
  </si>
  <si>
    <r>
      <t xml:space="preserve">Importi corrisposti anno </t>
    </r>
    <r>
      <rPr>
        <b/>
        <u/>
        <sz val="11"/>
        <rFont val="Arial"/>
        <family val="2"/>
      </rPr>
      <t>2018</t>
    </r>
    <r>
      <rPr>
        <b/>
        <sz val="11"/>
        <rFont val="Arial"/>
        <family val="2"/>
      </rPr>
      <t xml:space="preserve"> al netto IVA</t>
    </r>
  </si>
  <si>
    <r>
      <t xml:space="preserve">Importi corrisposti anno </t>
    </r>
    <r>
      <rPr>
        <b/>
        <u/>
        <sz val="11"/>
        <rFont val="Arial"/>
        <family val="2"/>
      </rPr>
      <t>2019</t>
    </r>
    <r>
      <rPr>
        <b/>
        <sz val="11"/>
        <rFont val="Arial"/>
        <family val="2"/>
      </rPr>
      <t xml:space="preserve"> al netto IVA</t>
    </r>
  </si>
  <si>
    <t xml:space="preserve">Viareggio - Torre del Lago </t>
  </si>
  <si>
    <t>Pescaglia - Piegaio</t>
  </si>
  <si>
    <t xml:space="preserve">Seravezza - Querceta </t>
  </si>
  <si>
    <t xml:space="preserve">Lucca - Ponte a Moriano </t>
  </si>
  <si>
    <t xml:space="preserve">Lucca - San Concordio </t>
  </si>
  <si>
    <t xml:space="preserve">Lucca - Nozzano </t>
  </si>
  <si>
    <t xml:space="preserve">Lucca - San Lorenzo a Vaccoli </t>
  </si>
  <si>
    <t xml:space="preserve">Capannori - Pieve di  Compito </t>
  </si>
  <si>
    <t xml:space="preserve">Capannori - Lammari </t>
  </si>
  <si>
    <t xml:space="preserve">Barga - Fornaci  </t>
  </si>
  <si>
    <t xml:space="preserve">Lucca - Borgo Giannotti </t>
  </si>
  <si>
    <t xml:space="preserve">Lucca - Cortile degli Svizzeri </t>
  </si>
  <si>
    <t xml:space="preserve">Questura Lucca - vani aggiuntivi </t>
  </si>
  <si>
    <r>
      <t xml:space="preserve">Importi corrisposti anno </t>
    </r>
    <r>
      <rPr>
        <b/>
        <u/>
        <sz val="11"/>
        <rFont val="Arial"/>
        <family val="2"/>
      </rPr>
      <t>2020</t>
    </r>
    <r>
      <rPr>
        <b/>
        <sz val="11"/>
        <rFont val="Arial"/>
        <family val="2"/>
      </rPr>
      <t xml:space="preserve"> al netto IVA</t>
    </r>
  </si>
  <si>
    <r>
      <t xml:space="preserve">Importi corrisposti anno </t>
    </r>
    <r>
      <rPr>
        <b/>
        <u/>
        <sz val="11"/>
        <rFont val="Arial"/>
        <family val="2"/>
      </rPr>
      <t>2021</t>
    </r>
    <r>
      <rPr>
        <b/>
        <sz val="11"/>
        <rFont val="Arial"/>
        <family val="2"/>
      </rPr>
      <t xml:space="preserve"> al netto IVA</t>
    </r>
  </si>
  <si>
    <t>alloggio Comandante  RONVIN- rilasciato in data 10/2/2021</t>
  </si>
  <si>
    <t>alloggio Comandante  RONVIN - assunto in locazione dal 11/2/2021</t>
  </si>
  <si>
    <t>Questura Lucca - Alloggio Questore assunto in locazione dal 01/02/2021</t>
  </si>
  <si>
    <r>
      <t xml:space="preserve">Importi corrisposti anno </t>
    </r>
    <r>
      <rPr>
        <b/>
        <u/>
        <sz val="11"/>
        <rFont val="Arial"/>
        <family val="2"/>
      </rPr>
      <t>2022</t>
    </r>
    <r>
      <rPr>
        <b/>
        <sz val="11"/>
        <rFont val="Arial"/>
        <family val="2"/>
      </rPr>
      <t xml:space="preserve"> al netto IVA</t>
    </r>
  </si>
  <si>
    <t>Barga</t>
  </si>
  <si>
    <t>Questura Lucca - Divisione P.A.S.</t>
  </si>
  <si>
    <t>Demaniale</t>
  </si>
  <si>
    <t>Comm.to P.S. Viareggio</t>
  </si>
  <si>
    <r>
      <t xml:space="preserve">Importi corrisposti anno </t>
    </r>
    <r>
      <rPr>
        <b/>
        <u/>
        <sz val="11"/>
        <rFont val="Arial"/>
        <family val="2"/>
      </rPr>
      <t>2023</t>
    </r>
    <r>
      <rPr>
        <b/>
        <sz val="11"/>
        <rFont val="Arial"/>
        <family val="2"/>
      </rPr>
      <t xml:space="preserve"> al netto IVA</t>
    </r>
  </si>
  <si>
    <t>Privata dal 05/12/2022</t>
  </si>
  <si>
    <t>Istit. Banc. 33.814,25</t>
  </si>
  <si>
    <t>Privata fino al 26/07/2023 INAIL dal 27/07/2023</t>
  </si>
  <si>
    <t>Privata        95.656,33</t>
  </si>
  <si>
    <r>
      <t xml:space="preserve">Importi corrisposti anno </t>
    </r>
    <r>
      <rPr>
        <b/>
        <u/>
        <sz val="11"/>
        <rFont val="Arial"/>
        <family val="2"/>
      </rPr>
      <t>2024</t>
    </r>
    <r>
      <rPr>
        <b/>
        <sz val="11"/>
        <rFont val="Arial"/>
        <family val="2"/>
      </rPr>
      <t xml:space="preserve"> al netto IVA</t>
    </r>
  </si>
  <si>
    <t>64749.79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</si>
</sst>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-;\-* #,##0.00_-;_-* &quot;-&quot;??_-;_-@_-"/>
  </numFmts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u/>
      <sz val="11"/>
      <color indexed="8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1" xfId="0" applyFont="1" applyBorder="1" applyAlignment="1">
      <alignment wrapText="1"/>
    </xf>
    <xf numFmtId="171" fontId="0" fillId="0" borderId="1" xfId="1" applyFont="1" applyBorder="1" applyAlignment="1">
      <alignment horizontal="right" wrapText="1"/>
    </xf>
    <xf numFmtId="171" fontId="0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171" fontId="4" fillId="0" borderId="1" xfId="1" applyFont="1" applyBorder="1" applyAlignment="1">
      <alignment horizontal="center" wrapText="1"/>
    </xf>
    <xf numFmtId="171" fontId="4" fillId="0" borderId="1" xfId="1" applyFont="1" applyBorder="1" applyAlignment="1">
      <alignment wrapText="1"/>
    </xf>
    <xf numFmtId="171" fontId="0" fillId="0" borderId="1" xfId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Continuous" vertical="center" wrapText="1"/>
    </xf>
    <xf numFmtId="0" fontId="4" fillId="0" borderId="2" xfId="0" applyFont="1" applyBorder="1" applyAlignment="1">
      <alignment wrapText="1"/>
    </xf>
    <xf numFmtId="171" fontId="4" fillId="0" borderId="2" xfId="1" applyFont="1" applyBorder="1" applyAlignment="1">
      <alignment horizontal="right" wrapText="1"/>
    </xf>
    <xf numFmtId="171" fontId="0" fillId="0" borderId="2" xfId="1" applyFont="1" applyBorder="1" applyAlignment="1">
      <alignment horizontal="center" wrapText="1"/>
    </xf>
    <xf numFmtId="171" fontId="4" fillId="0" borderId="2" xfId="1" applyFont="1" applyBorder="1" applyAlignment="1">
      <alignment wrapText="1"/>
    </xf>
    <xf numFmtId="0" fontId="4" fillId="0" borderId="3" xfId="0" applyFont="1" applyBorder="1" applyAlignment="1">
      <alignment wrapText="1"/>
    </xf>
    <xf numFmtId="171" fontId="4" fillId="0" borderId="3" xfId="1" applyFont="1" applyBorder="1" applyAlignment="1">
      <alignment horizontal="right" wrapText="1"/>
    </xf>
    <xf numFmtId="171" fontId="0" fillId="0" borderId="3" xfId="1" applyFont="1" applyBorder="1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wrapText="1"/>
    </xf>
    <xf numFmtId="171" fontId="8" fillId="0" borderId="1" xfId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171" fontId="8" fillId="0" borderId="1" xfId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" fontId="11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center" wrapText="1"/>
    </xf>
    <xf numFmtId="171" fontId="8" fillId="0" borderId="5" xfId="1" applyFont="1" applyBorder="1" applyAlignment="1">
      <alignment horizontal="left" wrapText="1"/>
    </xf>
    <xf numFmtId="171" fontId="0" fillId="0" borderId="5" xfId="1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171" fontId="4" fillId="0" borderId="5" xfId="1" applyFont="1" applyBorder="1" applyAlignment="1">
      <alignment horizontal="left" wrapText="1"/>
    </xf>
    <xf numFmtId="171" fontId="8" fillId="0" borderId="5" xfId="1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4" fontId="0" fillId="0" borderId="5" xfId="0" applyNumberFormat="1" applyBorder="1" applyAlignment="1">
      <alignment horizontal="left" wrapText="1"/>
    </xf>
    <xf numFmtId="4" fontId="4" fillId="0" borderId="5" xfId="0" applyNumberFormat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71" fontId="0" fillId="0" borderId="5" xfId="1" applyFont="1" applyFill="1" applyBorder="1" applyAlignment="1">
      <alignment horizontal="left" wrapText="1"/>
    </xf>
    <xf numFmtId="0" fontId="12" fillId="0" borderId="4" xfId="0" applyFont="1" applyFill="1" applyBorder="1" applyAlignment="1">
      <alignment wrapText="1"/>
    </xf>
    <xf numFmtId="171" fontId="0" fillId="0" borderId="1" xfId="1" applyFont="1" applyFill="1" applyBorder="1" applyAlignment="1">
      <alignment horizontal="center" wrapText="1"/>
    </xf>
    <xf numFmtId="171" fontId="0" fillId="0" borderId="1" xfId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4" fontId="4" fillId="0" borderId="4" xfId="0" applyNumberFormat="1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171" fontId="4" fillId="0" borderId="4" xfId="1" applyFont="1" applyBorder="1" applyAlignment="1">
      <alignment wrapText="1"/>
    </xf>
    <xf numFmtId="4" fontId="4" fillId="0" borderId="8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2" fontId="4" fillId="0" borderId="4" xfId="0" applyNumberFormat="1" applyFont="1" applyBorder="1" applyAlignment="1">
      <alignment wrapText="1"/>
    </xf>
    <xf numFmtId="3" fontId="4" fillId="0" borderId="0" xfId="0" applyNumberFormat="1" applyFont="1"/>
    <xf numFmtId="49" fontId="4" fillId="0" borderId="1" xfId="0" applyNumberFormat="1" applyFont="1" applyBorder="1" applyAlignment="1">
      <alignment vertical="top" wrapText="1"/>
    </xf>
    <xf numFmtId="4" fontId="0" fillId="0" borderId="1" xfId="1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horizontal="center" wrapText="1"/>
    </xf>
    <xf numFmtId="4" fontId="0" fillId="0" borderId="1" xfId="1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4" fontId="4" fillId="0" borderId="1" xfId="1" applyNumberFormat="1" applyFont="1" applyBorder="1" applyAlignment="1">
      <alignment wrapText="1"/>
    </xf>
    <xf numFmtId="4" fontId="0" fillId="0" borderId="1" xfId="1" applyNumberFormat="1" applyFont="1" applyBorder="1" applyAlignment="1">
      <alignment wrapText="1"/>
    </xf>
    <xf numFmtId="4" fontId="8" fillId="0" borderId="1" xfId="1" applyNumberFormat="1" applyFont="1" applyFill="1" applyBorder="1" applyAlignment="1">
      <alignment horizontal="center" wrapText="1"/>
    </xf>
    <xf numFmtId="4" fontId="4" fillId="0" borderId="2" xfId="1" applyNumberFormat="1" applyFont="1" applyBorder="1" applyAlignment="1">
      <alignment wrapText="1"/>
    </xf>
    <xf numFmtId="4" fontId="0" fillId="0" borderId="3" xfId="1" applyNumberFormat="1" applyFont="1" applyBorder="1" applyAlignment="1">
      <alignment horizontal="right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3"/>
  <sheetViews>
    <sheetView tabSelected="1" topLeftCell="H1" zoomScale="80" zoomScaleNormal="80" workbookViewId="0">
      <pane ySplit="4" topLeftCell="A17" activePane="bottomLeft" state="frozen"/>
      <selection pane="bottomLeft" activeCell="N49" sqref="N49:O49"/>
    </sheetView>
  </sheetViews>
  <sheetFormatPr defaultRowHeight="12.75" x14ac:dyDescent="0.2"/>
  <cols>
    <col min="1" max="1" width="36.85546875" customWidth="1"/>
    <col min="2" max="2" width="31.85546875" customWidth="1"/>
    <col min="3" max="3" width="12.28515625" customWidth="1"/>
    <col min="4" max="4" width="20.5703125" customWidth="1"/>
    <col min="5" max="10" width="20.7109375" customWidth="1"/>
    <col min="11" max="11" width="20.28515625" customWidth="1"/>
    <col min="12" max="12" width="21.28515625" customWidth="1"/>
    <col min="13" max="13" width="18.140625" customWidth="1"/>
    <col min="14" max="14" width="19.7109375" customWidth="1"/>
    <col min="15" max="15" width="20.5703125" customWidth="1"/>
  </cols>
  <sheetData>
    <row r="1" spans="1:15" ht="5.0999999999999996" customHeight="1" x14ac:dyDescent="0.2"/>
    <row r="2" spans="1:15" s="25" customFormat="1" ht="24.95" customHeight="1" x14ac:dyDescent="0.2">
      <c r="A2" s="24" t="s">
        <v>46</v>
      </c>
    </row>
    <row r="3" spans="1:15" ht="5.0999999999999996" customHeight="1" x14ac:dyDescent="0.2"/>
    <row r="4" spans="1:15" s="1" customFormat="1" ht="45" x14ac:dyDescent="0.25">
      <c r="A4" s="14" t="s">
        <v>0</v>
      </c>
      <c r="B4" s="15" t="s">
        <v>1</v>
      </c>
      <c r="C4" s="78" t="s">
        <v>55</v>
      </c>
      <c r="D4" s="79"/>
      <c r="E4" s="16" t="s">
        <v>56</v>
      </c>
      <c r="F4" s="16" t="s">
        <v>57</v>
      </c>
      <c r="G4" s="16" t="s">
        <v>58</v>
      </c>
      <c r="H4" s="16" t="s">
        <v>59</v>
      </c>
      <c r="I4" s="16" t="s">
        <v>60</v>
      </c>
      <c r="J4" s="16" t="s">
        <v>61</v>
      </c>
      <c r="K4" s="16" t="s">
        <v>75</v>
      </c>
      <c r="L4" s="16" t="s">
        <v>76</v>
      </c>
      <c r="M4" s="16" t="s">
        <v>80</v>
      </c>
      <c r="N4" s="16" t="s">
        <v>85</v>
      </c>
      <c r="O4" s="16" t="s">
        <v>90</v>
      </c>
    </row>
    <row r="5" spans="1:15" s="4" customFormat="1" x14ac:dyDescent="0.2">
      <c r="A5" s="49"/>
      <c r="B5" s="13"/>
      <c r="C5" s="50"/>
      <c r="D5" s="51"/>
      <c r="E5" s="52"/>
      <c r="F5" s="53"/>
      <c r="G5" s="53"/>
      <c r="H5" s="53"/>
      <c r="I5" s="53"/>
      <c r="J5" s="53"/>
      <c r="K5" s="53"/>
      <c r="L5" s="53"/>
      <c r="M5" s="53"/>
      <c r="N5" s="53"/>
      <c r="O5" s="68"/>
    </row>
    <row r="6" spans="1:15" s="28" customFormat="1" ht="21.95" customHeight="1" x14ac:dyDescent="0.25">
      <c r="A6" s="47" t="s">
        <v>27</v>
      </c>
      <c r="B6" s="26"/>
      <c r="C6" s="36"/>
      <c r="D6" s="33"/>
      <c r="E6" s="27"/>
      <c r="F6" s="27"/>
      <c r="G6" s="27"/>
      <c r="H6" s="27"/>
      <c r="I6" s="27"/>
      <c r="J6" s="27"/>
      <c r="K6" s="27"/>
      <c r="L6" s="27"/>
      <c r="M6" s="27"/>
      <c r="N6" s="27"/>
      <c r="O6" s="69"/>
    </row>
    <row r="7" spans="1:15" x14ac:dyDescent="0.2">
      <c r="A7" s="55" t="s">
        <v>47</v>
      </c>
      <c r="B7" s="6" t="s">
        <v>38</v>
      </c>
      <c r="C7" s="37"/>
      <c r="D7" s="59">
        <v>340000</v>
      </c>
      <c r="E7" s="7">
        <v>340000</v>
      </c>
      <c r="F7" s="7">
        <v>340000</v>
      </c>
      <c r="G7" s="7">
        <v>340000</v>
      </c>
      <c r="H7" s="7">
        <v>340000</v>
      </c>
      <c r="I7" s="8">
        <v>340000</v>
      </c>
      <c r="J7" s="7">
        <f>170000+85000+70217+14783</f>
        <v>340000</v>
      </c>
      <c r="K7" s="7">
        <f>85000+85000+85000+85000</f>
        <v>340000</v>
      </c>
      <c r="L7" s="7">
        <f>85000+85000+85000+85000</f>
        <v>340000</v>
      </c>
      <c r="M7" s="7">
        <f>85000+85000+85000+85000</f>
        <v>340000</v>
      </c>
      <c r="N7" s="7">
        <f>85000+85000+85000+85000</f>
        <v>340000</v>
      </c>
      <c r="O7" s="70">
        <v>85000</v>
      </c>
    </row>
    <row r="8" spans="1:15" s="4" customFormat="1" x14ac:dyDescent="0.2">
      <c r="A8" s="49"/>
      <c r="B8" s="13"/>
      <c r="C8" s="50"/>
      <c r="D8" s="60"/>
      <c r="E8" s="52"/>
      <c r="F8" s="53"/>
      <c r="G8" s="53"/>
      <c r="H8" s="53"/>
      <c r="I8" s="53"/>
      <c r="J8" s="53"/>
      <c r="K8" s="53"/>
      <c r="L8" s="53"/>
      <c r="M8" s="53"/>
      <c r="N8" s="53"/>
      <c r="O8" s="68"/>
    </row>
    <row r="9" spans="1:15" s="28" customFormat="1" ht="21.95" customHeight="1" x14ac:dyDescent="0.25">
      <c r="A9" s="47" t="s">
        <v>32</v>
      </c>
      <c r="B9" s="26"/>
      <c r="C9" s="38"/>
      <c r="D9" s="34"/>
      <c r="E9" s="29"/>
      <c r="F9" s="29"/>
      <c r="G9" s="29"/>
      <c r="H9" s="29"/>
      <c r="I9" s="29"/>
      <c r="J9" s="29"/>
      <c r="K9" s="29"/>
      <c r="L9" s="29"/>
      <c r="M9" s="29"/>
      <c r="N9" s="29"/>
      <c r="O9" s="71"/>
    </row>
    <row r="10" spans="1:15" ht="25.5" x14ac:dyDescent="0.2">
      <c r="A10" s="56" t="s">
        <v>12</v>
      </c>
      <c r="B10" s="6" t="s">
        <v>53</v>
      </c>
      <c r="C10" s="39"/>
      <c r="D10" s="59">
        <v>172740.9</v>
      </c>
      <c r="E10" s="10">
        <v>200715.38</v>
      </c>
      <c r="F10" s="11">
        <v>172740.9</v>
      </c>
      <c r="G10" s="11">
        <v>172740.9</v>
      </c>
      <c r="H10" s="11">
        <v>172740.9</v>
      </c>
      <c r="I10" s="11">
        <v>172740.9</v>
      </c>
      <c r="J10" s="11">
        <v>172740.9</v>
      </c>
      <c r="K10" s="11">
        <f>86370.45+86370.45</f>
        <v>172740.9</v>
      </c>
      <c r="L10" s="11">
        <f>86370.45+86370.45</f>
        <v>172740.9</v>
      </c>
      <c r="M10" s="11">
        <f>86370.45+86370.45</f>
        <v>172740.9</v>
      </c>
      <c r="N10" s="11">
        <f>86370.45+86370.45</f>
        <v>172740.9</v>
      </c>
      <c r="O10" s="72">
        <v>86370.45</v>
      </c>
    </row>
    <row r="11" spans="1:15" ht="25.5" x14ac:dyDescent="0.2">
      <c r="A11" s="56" t="s">
        <v>79</v>
      </c>
      <c r="B11" s="6" t="s">
        <v>42</v>
      </c>
      <c r="C11" s="39"/>
      <c r="D11" s="59"/>
      <c r="E11" s="10"/>
      <c r="F11" s="11"/>
      <c r="G11" s="11"/>
      <c r="H11" s="11"/>
      <c r="I11" s="11"/>
      <c r="J11" s="11"/>
      <c r="K11" s="11"/>
      <c r="L11" s="11">
        <v>5500</v>
      </c>
      <c r="M11" s="11">
        <f>5500+5500</f>
        <v>11000</v>
      </c>
      <c r="N11" s="11">
        <f>5500+5500</f>
        <v>11000</v>
      </c>
      <c r="O11" s="73">
        <v>5500</v>
      </c>
    </row>
    <row r="12" spans="1:15" x14ac:dyDescent="0.2">
      <c r="A12" s="56" t="s">
        <v>74</v>
      </c>
      <c r="B12" s="6" t="s">
        <v>41</v>
      </c>
      <c r="C12" s="37"/>
      <c r="D12" s="59">
        <v>21920.1</v>
      </c>
      <c r="E12" s="12">
        <v>23990.23</v>
      </c>
      <c r="F12" s="11">
        <v>21920.1</v>
      </c>
      <c r="G12" s="11">
        <v>21920.1</v>
      </c>
      <c r="H12" s="11">
        <v>21920.1</v>
      </c>
      <c r="I12" s="11">
        <v>21920.1</v>
      </c>
      <c r="J12" s="11">
        <v>21920.1</v>
      </c>
      <c r="K12" s="11">
        <f>10960.05+10960.06</f>
        <v>21920.11</v>
      </c>
      <c r="L12" s="11">
        <f>10960.05+10960.06</f>
        <v>21920.11</v>
      </c>
      <c r="M12" s="11">
        <f>10960.05+10960.06</f>
        <v>21920.11</v>
      </c>
      <c r="N12" s="11">
        <f>10960.05+10960.06</f>
        <v>21920.11</v>
      </c>
      <c r="O12" s="73">
        <v>10960.05</v>
      </c>
    </row>
    <row r="13" spans="1:15" x14ac:dyDescent="0.2">
      <c r="A13" s="56" t="s">
        <v>82</v>
      </c>
      <c r="B13" s="6" t="s">
        <v>83</v>
      </c>
      <c r="C13" s="37"/>
      <c r="D13" s="59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73"/>
    </row>
    <row r="14" spans="1:15" ht="25.5" x14ac:dyDescent="0.2">
      <c r="A14" s="56" t="s">
        <v>13</v>
      </c>
      <c r="B14" s="6" t="s">
        <v>54</v>
      </c>
      <c r="C14" s="37"/>
      <c r="D14" s="59">
        <v>169000</v>
      </c>
      <c r="E14" s="12">
        <v>242851.84</v>
      </c>
      <c r="F14" s="8">
        <v>242851.84</v>
      </c>
      <c r="G14" s="8">
        <v>242851.84</v>
      </c>
      <c r="H14" s="8">
        <v>242851.84</v>
      </c>
      <c r="I14" s="8">
        <v>242851.84</v>
      </c>
      <c r="J14" s="8">
        <f>121425.92+44522.84+67600</f>
        <v>233548.76</v>
      </c>
      <c r="K14" s="8">
        <v>169000</v>
      </c>
      <c r="L14" s="8">
        <v>169000</v>
      </c>
      <c r="M14" s="8">
        <v>169000</v>
      </c>
      <c r="N14" s="8">
        <v>169000</v>
      </c>
      <c r="O14" s="74"/>
    </row>
    <row r="15" spans="1:15" x14ac:dyDescent="0.2">
      <c r="A15" s="56" t="s">
        <v>14</v>
      </c>
      <c r="B15" s="6" t="s">
        <v>39</v>
      </c>
      <c r="C15" s="39" t="s">
        <v>37</v>
      </c>
      <c r="D15" s="59">
        <v>18919.72</v>
      </c>
      <c r="E15" s="12">
        <v>18919.72</v>
      </c>
      <c r="F15" s="8">
        <v>18919.72</v>
      </c>
      <c r="G15" s="8">
        <v>18919.72</v>
      </c>
      <c r="H15" s="8">
        <v>18919.72</v>
      </c>
      <c r="I15" s="8">
        <v>18919.72</v>
      </c>
      <c r="J15" s="8">
        <v>18919.72</v>
      </c>
      <c r="K15" s="8">
        <f>9459.86+8671.54+788.32</f>
        <v>18919.72</v>
      </c>
      <c r="L15" s="8">
        <f>9459.86+8671.54+788.32</f>
        <v>18919.72</v>
      </c>
      <c r="M15" s="8">
        <f>9459.86+8671.54+788.32+433.58+39.41</f>
        <v>19392.710000000003</v>
      </c>
      <c r="N15" s="8">
        <f>8237.96+748.91+8671.54+788.32+433.58+39.41</f>
        <v>18919.72</v>
      </c>
      <c r="O15" s="74"/>
    </row>
    <row r="16" spans="1:15" x14ac:dyDescent="0.2">
      <c r="A16" s="56" t="s">
        <v>28</v>
      </c>
      <c r="B16" s="6" t="s">
        <v>40</v>
      </c>
      <c r="C16" s="37"/>
      <c r="D16" s="59">
        <v>31014.54</v>
      </c>
      <c r="E16" s="12">
        <v>31014.54</v>
      </c>
      <c r="F16" s="11">
        <v>31014.54</v>
      </c>
      <c r="G16" s="11">
        <v>31014.54</v>
      </c>
      <c r="H16" s="11">
        <v>31014.54</v>
      </c>
      <c r="I16" s="11">
        <v>31014.54</v>
      </c>
      <c r="J16" s="11">
        <v>31014.54</v>
      </c>
      <c r="K16" s="11">
        <f>15507.27+15507.27</f>
        <v>31014.54</v>
      </c>
      <c r="L16" s="11">
        <f>15507.27+15507.27</f>
        <v>31014.54</v>
      </c>
      <c r="M16" s="11">
        <f>15507.27+15507.27</f>
        <v>31014.54</v>
      </c>
      <c r="N16" s="11">
        <f>15507.27+15507.27</f>
        <v>31014.54</v>
      </c>
      <c r="O16" s="73">
        <v>15507.27</v>
      </c>
    </row>
    <row r="17" spans="1:29" x14ac:dyDescent="0.2">
      <c r="A17" s="56" t="s">
        <v>51</v>
      </c>
      <c r="B17" s="6" t="s">
        <v>41</v>
      </c>
      <c r="C17" s="37"/>
      <c r="D17" s="59">
        <v>1059.72</v>
      </c>
      <c r="E17" s="12">
        <v>0</v>
      </c>
      <c r="F17" s="8">
        <v>0</v>
      </c>
      <c r="G17" s="8">
        <v>1059.72</v>
      </c>
      <c r="H17" s="8">
        <v>1059.72</v>
      </c>
      <c r="I17" s="8">
        <v>1059.72</v>
      </c>
      <c r="J17" s="8">
        <v>1059.72</v>
      </c>
      <c r="K17" s="8">
        <v>1059.72</v>
      </c>
      <c r="L17" s="8">
        <v>1059.72</v>
      </c>
      <c r="M17" s="8">
        <v>1059.72</v>
      </c>
      <c r="N17" s="8">
        <v>1059.72</v>
      </c>
      <c r="O17" s="74"/>
    </row>
    <row r="18" spans="1:29" x14ac:dyDescent="0.2">
      <c r="A18" s="56" t="s">
        <v>52</v>
      </c>
      <c r="B18" s="6" t="s">
        <v>41</v>
      </c>
      <c r="C18" s="37"/>
      <c r="D18" s="59">
        <v>0</v>
      </c>
      <c r="E18" s="12"/>
      <c r="F18" s="8"/>
      <c r="G18" s="8"/>
      <c r="H18" s="8"/>
      <c r="I18" s="8"/>
      <c r="J18" s="8"/>
      <c r="K18" s="8"/>
      <c r="L18" s="8"/>
      <c r="M18" s="8"/>
      <c r="N18" s="8"/>
      <c r="O18" s="74"/>
    </row>
    <row r="19" spans="1:29" x14ac:dyDescent="0.2">
      <c r="A19" s="56" t="s">
        <v>84</v>
      </c>
      <c r="B19" s="6" t="s">
        <v>41</v>
      </c>
      <c r="C19" s="37" t="s">
        <v>37</v>
      </c>
      <c r="D19" s="59">
        <v>440242.85</v>
      </c>
      <c r="E19" s="12">
        <v>440242.85</v>
      </c>
      <c r="F19" s="11">
        <v>440242.85</v>
      </c>
      <c r="G19" s="11">
        <v>440242.85</v>
      </c>
      <c r="H19" s="11">
        <v>440242.85</v>
      </c>
      <c r="I19" s="11">
        <v>440242.85</v>
      </c>
      <c r="J19" s="11">
        <v>440242.85</v>
      </c>
      <c r="K19" s="11">
        <v>440242.85</v>
      </c>
      <c r="L19" s="11">
        <v>440242.85</v>
      </c>
      <c r="M19" s="11">
        <v>440242.85</v>
      </c>
      <c r="N19" s="11">
        <f>220121.41+220121.41</f>
        <v>440242.82</v>
      </c>
      <c r="O19" s="11">
        <f>220121.41+220121.41</f>
        <v>440242.82</v>
      </c>
    </row>
    <row r="20" spans="1:29" s="4" customFormat="1" x14ac:dyDescent="0.2">
      <c r="A20" s="49"/>
      <c r="B20" s="13"/>
      <c r="C20" s="50"/>
      <c r="D20" s="60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68"/>
    </row>
    <row r="21" spans="1:29" s="32" customFormat="1" ht="21.95" customHeight="1" x14ac:dyDescent="0.25">
      <c r="A21" s="48" t="s">
        <v>33</v>
      </c>
      <c r="B21" s="26"/>
      <c r="C21" s="40"/>
      <c r="D21" s="35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75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x14ac:dyDescent="0.2">
      <c r="A22" s="54" t="s">
        <v>15</v>
      </c>
      <c r="B22" s="6" t="s">
        <v>40</v>
      </c>
      <c r="C22" s="37"/>
      <c r="D22" s="59">
        <v>47937.54</v>
      </c>
      <c r="E22" s="12">
        <v>56326.5</v>
      </c>
      <c r="F22" s="8">
        <v>47937.54</v>
      </c>
      <c r="G22" s="8">
        <v>47937.54</v>
      </c>
      <c r="H22" s="8">
        <v>47937.54</v>
      </c>
      <c r="I22" s="8">
        <v>47937.54</v>
      </c>
      <c r="J22" s="8">
        <v>47937.54</v>
      </c>
      <c r="K22" s="8">
        <f>23968.77+23968.77</f>
        <v>47937.54</v>
      </c>
      <c r="L22" s="8">
        <f>23968.77+23968.77</f>
        <v>47937.54</v>
      </c>
      <c r="M22" s="8">
        <f>23968.77+23968.77</f>
        <v>47937.54</v>
      </c>
      <c r="N22" s="8">
        <f>23968.77+23968.77</f>
        <v>47937.54</v>
      </c>
      <c r="O22" s="8">
        <f>23968.77+23968.77</f>
        <v>47937.54</v>
      </c>
    </row>
    <row r="23" spans="1:29" x14ac:dyDescent="0.2">
      <c r="A23" s="54" t="s">
        <v>18</v>
      </c>
      <c r="B23" s="9" t="s">
        <v>19</v>
      </c>
      <c r="C23" s="37"/>
      <c r="D23" s="61"/>
      <c r="E23" s="12"/>
      <c r="F23" s="8"/>
      <c r="G23" s="8"/>
      <c r="H23" s="8"/>
      <c r="I23" s="8"/>
      <c r="J23" s="8"/>
      <c r="K23" s="8"/>
      <c r="L23" s="8"/>
      <c r="M23" s="8"/>
      <c r="N23" s="8"/>
      <c r="O23" s="74"/>
    </row>
    <row r="24" spans="1:29" x14ac:dyDescent="0.2">
      <c r="A24" s="54" t="s">
        <v>81</v>
      </c>
      <c r="B24" s="9" t="s">
        <v>19</v>
      </c>
      <c r="C24" s="37"/>
      <c r="D24" s="61"/>
      <c r="E24" s="12"/>
      <c r="F24" s="8"/>
      <c r="G24" s="8"/>
      <c r="H24" s="8"/>
      <c r="I24" s="8"/>
      <c r="J24" s="8"/>
      <c r="K24" s="8"/>
      <c r="L24" s="8"/>
      <c r="M24" s="8"/>
      <c r="N24" s="8"/>
      <c r="O24" s="74"/>
    </row>
    <row r="25" spans="1:29" x14ac:dyDescent="0.2">
      <c r="A25" s="54" t="s">
        <v>71</v>
      </c>
      <c r="B25" s="6" t="s">
        <v>42</v>
      </c>
      <c r="C25" s="39" t="s">
        <v>31</v>
      </c>
      <c r="D25" s="59">
        <v>20173.95</v>
      </c>
      <c r="E25" s="12">
        <v>21518.28</v>
      </c>
      <c r="F25" s="11">
        <v>20173.95</v>
      </c>
      <c r="G25" s="11">
        <v>20173.95</v>
      </c>
      <c r="H25" s="11">
        <v>20173.95</v>
      </c>
      <c r="I25" s="11">
        <v>20173.95</v>
      </c>
      <c r="J25" s="11">
        <v>20173.95</v>
      </c>
      <c r="K25" s="11">
        <v>20173.95</v>
      </c>
      <c r="L25" s="11">
        <v>20173.95</v>
      </c>
      <c r="M25" s="11">
        <v>20173.95</v>
      </c>
      <c r="N25" s="11">
        <v>20173.95</v>
      </c>
      <c r="O25" s="73">
        <v>10086.99</v>
      </c>
    </row>
    <row r="26" spans="1:29" x14ac:dyDescent="0.2">
      <c r="A26" s="54" t="s">
        <v>3</v>
      </c>
      <c r="B26" s="6" t="s">
        <v>40</v>
      </c>
      <c r="C26" s="37"/>
      <c r="D26" s="59">
        <v>20491</v>
      </c>
      <c r="E26" s="12">
        <v>10245.5</v>
      </c>
      <c r="F26" s="8">
        <v>20491</v>
      </c>
      <c r="G26" s="8">
        <v>20491</v>
      </c>
      <c r="H26" s="8">
        <v>20491</v>
      </c>
      <c r="I26" s="8">
        <v>20491</v>
      </c>
      <c r="J26" s="8">
        <v>20491</v>
      </c>
      <c r="K26" s="8">
        <f>10245.5+10245.5</f>
        <v>20491</v>
      </c>
      <c r="L26" s="8">
        <f>10245.5+10245.5</f>
        <v>20491</v>
      </c>
      <c r="M26" s="8">
        <f>10245.5+10245.5</f>
        <v>20491</v>
      </c>
      <c r="N26" s="8">
        <f>10245+10245.5</f>
        <v>20490.5</v>
      </c>
      <c r="O26" s="74">
        <v>10245.5</v>
      </c>
    </row>
    <row r="27" spans="1:29" x14ac:dyDescent="0.2">
      <c r="A27" s="54" t="s">
        <v>4</v>
      </c>
      <c r="B27" s="6" t="s">
        <v>42</v>
      </c>
      <c r="C27" s="37"/>
      <c r="D27" s="59">
        <v>32924.14</v>
      </c>
      <c r="E27" s="12">
        <v>36313.39</v>
      </c>
      <c r="F27" s="11">
        <v>32924.14</v>
      </c>
      <c r="G27" s="11">
        <v>32924.14</v>
      </c>
      <c r="H27" s="11">
        <v>32924.14</v>
      </c>
      <c r="I27" s="11">
        <v>32924.14</v>
      </c>
      <c r="J27" s="11">
        <v>32924.14</v>
      </c>
      <c r="K27" s="11">
        <v>32924.14</v>
      </c>
      <c r="L27" s="11">
        <f>16462.07+16462.07</f>
        <v>32924.14</v>
      </c>
      <c r="M27" s="11">
        <f>16462.07+16462.07</f>
        <v>32924.14</v>
      </c>
      <c r="N27" s="11">
        <f>16462.07+16462.07</f>
        <v>32924.14</v>
      </c>
      <c r="O27" s="73">
        <v>16462.07</v>
      </c>
    </row>
    <row r="28" spans="1:29" x14ac:dyDescent="0.2">
      <c r="A28" s="54" t="s">
        <v>22</v>
      </c>
      <c r="B28" s="6" t="s">
        <v>43</v>
      </c>
      <c r="C28" s="37"/>
      <c r="D28" s="59">
        <v>22388.15</v>
      </c>
      <c r="E28" s="12">
        <v>22388.15</v>
      </c>
      <c r="F28" s="8">
        <v>22388.15</v>
      </c>
      <c r="G28" s="8">
        <v>22388.15</v>
      </c>
      <c r="H28" s="8">
        <v>22388.15</v>
      </c>
      <c r="I28" s="8">
        <v>22388.15</v>
      </c>
      <c r="J28" s="8">
        <v>22388.15</v>
      </c>
      <c r="K28" s="8">
        <v>22388.15</v>
      </c>
      <c r="L28" s="8">
        <v>22388.15</v>
      </c>
      <c r="M28" s="8">
        <v>22388.15</v>
      </c>
      <c r="N28" s="8">
        <v>22388.15</v>
      </c>
      <c r="O28" s="7">
        <v>11194.08</v>
      </c>
    </row>
    <row r="29" spans="1:29" x14ac:dyDescent="0.2">
      <c r="A29" s="54" t="s">
        <v>29</v>
      </c>
      <c r="B29" s="6" t="s">
        <v>42</v>
      </c>
      <c r="C29" s="37"/>
      <c r="D29" s="59">
        <v>12036</v>
      </c>
      <c r="E29" s="12">
        <v>7140</v>
      </c>
      <c r="F29" s="8">
        <v>0</v>
      </c>
      <c r="G29" s="8">
        <v>0</v>
      </c>
      <c r="H29" s="8">
        <v>3109.3</v>
      </c>
      <c r="I29" s="8">
        <v>12036</v>
      </c>
      <c r="J29" s="8">
        <v>12036</v>
      </c>
      <c r="K29" s="8">
        <f>6018+6018</f>
        <v>12036</v>
      </c>
      <c r="L29" s="8">
        <f>6018+6018</f>
        <v>12036</v>
      </c>
      <c r="M29" s="8">
        <f>6018+6018</f>
        <v>12036</v>
      </c>
      <c r="N29" s="8">
        <f>6018+6018</f>
        <v>12036</v>
      </c>
      <c r="O29" s="74">
        <v>6018</v>
      </c>
    </row>
    <row r="30" spans="1:29" x14ac:dyDescent="0.2">
      <c r="A30" s="54" t="s">
        <v>30</v>
      </c>
      <c r="B30" s="6" t="s">
        <v>42</v>
      </c>
      <c r="C30" s="39"/>
      <c r="D30" s="59">
        <v>11424</v>
      </c>
      <c r="E30" s="10">
        <v>11424</v>
      </c>
      <c r="F30" s="8">
        <v>11424</v>
      </c>
      <c r="G30" s="8">
        <v>11424</v>
      </c>
      <c r="H30" s="8">
        <v>11424</v>
      </c>
      <c r="I30" s="8">
        <v>11424</v>
      </c>
      <c r="J30" s="8">
        <v>11424</v>
      </c>
      <c r="K30" s="8">
        <v>11424</v>
      </c>
      <c r="L30" s="8">
        <v>11424</v>
      </c>
      <c r="M30" s="8">
        <v>11424</v>
      </c>
      <c r="N30" s="8">
        <v>11424</v>
      </c>
      <c r="O30" s="74">
        <v>5712</v>
      </c>
    </row>
    <row r="31" spans="1:29" x14ac:dyDescent="0.2">
      <c r="A31" s="54" t="s">
        <v>17</v>
      </c>
      <c r="B31" s="9" t="s">
        <v>42</v>
      </c>
      <c r="C31" s="37"/>
      <c r="D31" s="59">
        <v>19754.48</v>
      </c>
      <c r="E31" s="12">
        <v>21788.03</v>
      </c>
      <c r="F31" s="11">
        <v>19754.48</v>
      </c>
      <c r="G31" s="11">
        <v>19754.48</v>
      </c>
      <c r="H31" s="11">
        <v>19754.48</v>
      </c>
      <c r="I31" s="11">
        <v>19754.48</v>
      </c>
      <c r="J31" s="11">
        <v>19754.48</v>
      </c>
      <c r="K31" s="11">
        <v>19754.48</v>
      </c>
      <c r="L31" s="11">
        <f>9877.24+9877.24</f>
        <v>19754.48</v>
      </c>
      <c r="M31" s="11">
        <f>9877.24+9877.24</f>
        <v>19754.48</v>
      </c>
      <c r="N31" s="11">
        <f>9877.24+9877.24</f>
        <v>19754.48</v>
      </c>
      <c r="O31" s="73">
        <v>9877.24</v>
      </c>
    </row>
    <row r="32" spans="1:29" x14ac:dyDescent="0.2">
      <c r="A32" s="54" t="s">
        <v>16</v>
      </c>
      <c r="B32" s="6" t="s">
        <v>40</v>
      </c>
      <c r="C32" s="37"/>
      <c r="D32" s="59">
        <v>10801.75</v>
      </c>
      <c r="E32" s="12">
        <v>11860.75</v>
      </c>
      <c r="F32" s="11">
        <v>10801.75</v>
      </c>
      <c r="G32" s="11">
        <v>10801.75</v>
      </c>
      <c r="H32" s="11">
        <v>10801.75</v>
      </c>
      <c r="I32" s="11">
        <v>10801.75</v>
      </c>
      <c r="J32" s="11">
        <v>10801.75</v>
      </c>
      <c r="K32" s="11">
        <v>10801.75</v>
      </c>
      <c r="L32" s="11">
        <v>10801.75</v>
      </c>
      <c r="M32" s="11">
        <v>10801.75</v>
      </c>
      <c r="N32" s="11">
        <v>10801.75</v>
      </c>
      <c r="O32" s="73">
        <v>5400.88</v>
      </c>
    </row>
    <row r="33" spans="1:15" x14ac:dyDescent="0.2">
      <c r="A33" s="54" t="s">
        <v>70</v>
      </c>
      <c r="B33" s="9" t="s">
        <v>42</v>
      </c>
      <c r="C33" s="41" t="s">
        <v>31</v>
      </c>
      <c r="D33" s="59">
        <v>35557.74</v>
      </c>
      <c r="E33" s="12">
        <v>40629.949999999997</v>
      </c>
      <c r="F33" s="11">
        <v>35557.74</v>
      </c>
      <c r="G33" s="11">
        <v>35557.74</v>
      </c>
      <c r="H33" s="11">
        <v>35557.74</v>
      </c>
      <c r="I33" s="11">
        <v>35557.74</v>
      </c>
      <c r="J33" s="11">
        <v>35557.74</v>
      </c>
      <c r="K33" s="11">
        <f>17778.87+17778.87</f>
        <v>35557.74</v>
      </c>
      <c r="L33" s="11">
        <f>17778.87+17778.87</f>
        <v>35557.74</v>
      </c>
      <c r="M33" s="11">
        <f>17778.87+17778.87</f>
        <v>35557.74</v>
      </c>
      <c r="N33" s="11">
        <f>17778.87+17778.87</f>
        <v>35557.74</v>
      </c>
      <c r="O33" s="73">
        <v>17778.87</v>
      </c>
    </row>
    <row r="34" spans="1:15" x14ac:dyDescent="0.2">
      <c r="A34" s="54" t="s">
        <v>69</v>
      </c>
      <c r="B34" s="6" t="s">
        <v>42</v>
      </c>
      <c r="C34" s="42" t="s">
        <v>31</v>
      </c>
      <c r="D34" s="59">
        <v>12750</v>
      </c>
      <c r="E34" s="12">
        <v>12750</v>
      </c>
      <c r="F34" s="8">
        <v>12750</v>
      </c>
      <c r="G34" s="8">
        <v>11359.29</v>
      </c>
      <c r="H34" s="8">
        <v>9385</v>
      </c>
      <c r="I34" s="8">
        <v>2294.16</v>
      </c>
      <c r="J34" s="8">
        <v>12750</v>
      </c>
      <c r="K34" s="8">
        <f>6375+6375</f>
        <v>12750</v>
      </c>
      <c r="L34" s="8">
        <f>6375+6375</f>
        <v>12750</v>
      </c>
      <c r="M34" s="8">
        <f>6375+6375</f>
        <v>12750</v>
      </c>
      <c r="N34" s="8">
        <f>6375+6375</f>
        <v>12750</v>
      </c>
      <c r="O34" s="74">
        <v>6375</v>
      </c>
    </row>
    <row r="35" spans="1:15" x14ac:dyDescent="0.2">
      <c r="A35" s="54" t="s">
        <v>20</v>
      </c>
      <c r="B35" s="9" t="s">
        <v>19</v>
      </c>
      <c r="C35" s="37"/>
      <c r="D35" s="61"/>
      <c r="E35" s="12"/>
      <c r="F35" s="8"/>
      <c r="G35" s="8"/>
      <c r="H35" s="8"/>
      <c r="I35" s="8"/>
      <c r="J35" s="8"/>
      <c r="K35" s="8"/>
      <c r="L35" s="8"/>
      <c r="M35" s="8"/>
      <c r="N35" s="8"/>
      <c r="O35" s="74"/>
    </row>
    <row r="36" spans="1:15" x14ac:dyDescent="0.2">
      <c r="A36" s="54" t="s">
        <v>26</v>
      </c>
      <c r="B36" s="9" t="s">
        <v>42</v>
      </c>
      <c r="C36" s="39"/>
      <c r="D36" s="59">
        <v>13828.14</v>
      </c>
      <c r="E36" s="10">
        <v>15249.59</v>
      </c>
      <c r="F36" s="11">
        <v>13828.14</v>
      </c>
      <c r="G36" s="11">
        <v>13828.14</v>
      </c>
      <c r="H36" s="11">
        <v>13828.14</v>
      </c>
      <c r="I36" s="11">
        <v>13828.14</v>
      </c>
      <c r="J36" s="11">
        <v>13828.14</v>
      </c>
      <c r="K36" s="11">
        <v>13828.14</v>
      </c>
      <c r="L36" s="11">
        <v>13828.14</v>
      </c>
      <c r="M36" s="11">
        <v>13828.14</v>
      </c>
      <c r="N36" s="11">
        <v>13828.14</v>
      </c>
      <c r="O36" s="73">
        <v>6914.07</v>
      </c>
    </row>
    <row r="37" spans="1:15" x14ac:dyDescent="0.2">
      <c r="A37" s="54" t="s">
        <v>21</v>
      </c>
      <c r="B37" s="9" t="s">
        <v>19</v>
      </c>
      <c r="C37" s="37"/>
      <c r="D37" s="61"/>
      <c r="E37" s="12"/>
      <c r="F37" s="8"/>
      <c r="G37" s="8"/>
      <c r="H37" s="8"/>
      <c r="I37" s="8"/>
      <c r="J37" s="8"/>
      <c r="K37" s="8"/>
      <c r="L37" s="8"/>
      <c r="M37" s="8"/>
      <c r="N37" s="8"/>
      <c r="O37" s="74"/>
    </row>
    <row r="38" spans="1:15" x14ac:dyDescent="0.2">
      <c r="A38" s="54" t="s">
        <v>5</v>
      </c>
      <c r="B38" s="6" t="s">
        <v>40</v>
      </c>
      <c r="C38" s="37"/>
      <c r="D38" s="59">
        <v>20489.689999999999</v>
      </c>
      <c r="E38" s="12">
        <v>22927.61</v>
      </c>
      <c r="F38" s="11">
        <v>20489.689999999999</v>
      </c>
      <c r="G38" s="11">
        <v>20489.689999999999</v>
      </c>
      <c r="H38" s="11">
        <v>20489.689999999999</v>
      </c>
      <c r="I38" s="11">
        <v>20489.689999999999</v>
      </c>
      <c r="J38" s="11">
        <v>20489.689999999999</v>
      </c>
      <c r="K38" s="11">
        <v>20489.689999999999</v>
      </c>
      <c r="L38" s="11">
        <v>20489.689999999999</v>
      </c>
      <c r="M38" s="11">
        <v>20489.689999999999</v>
      </c>
      <c r="N38" s="11">
        <v>967.57</v>
      </c>
      <c r="O38" s="73"/>
    </row>
    <row r="39" spans="1:15" x14ac:dyDescent="0.2">
      <c r="A39" s="54" t="s">
        <v>11</v>
      </c>
      <c r="B39" s="6" t="s">
        <v>42</v>
      </c>
      <c r="C39" s="43" t="s">
        <v>31</v>
      </c>
      <c r="D39" s="59">
        <v>51359.25</v>
      </c>
      <c r="E39" s="12">
        <v>54657.68</v>
      </c>
      <c r="F39" s="11">
        <v>51359.25</v>
      </c>
      <c r="G39" s="11">
        <v>51359.25</v>
      </c>
      <c r="H39" s="11">
        <v>51359.25</v>
      </c>
      <c r="I39" s="11">
        <v>51359.25</v>
      </c>
      <c r="J39" s="11">
        <v>51359.25</v>
      </c>
      <c r="K39" s="11">
        <v>51359.25</v>
      </c>
      <c r="L39" s="11">
        <f>25679.63+25679.63</f>
        <v>51359.26</v>
      </c>
      <c r="M39" s="11">
        <f>25679.63+25679.63</f>
        <v>51359.26</v>
      </c>
      <c r="N39" s="11">
        <f>25679.63+25679.63</f>
        <v>51359.26</v>
      </c>
      <c r="O39" s="73">
        <v>25679.63</v>
      </c>
    </row>
    <row r="40" spans="1:15" x14ac:dyDescent="0.2">
      <c r="A40" s="54" t="s">
        <v>72</v>
      </c>
      <c r="B40" s="6" t="s">
        <v>42</v>
      </c>
      <c r="C40" s="42" t="s">
        <v>31</v>
      </c>
      <c r="D40" s="59">
        <v>37559.910000000003</v>
      </c>
      <c r="E40" s="12">
        <v>41115.839999999997</v>
      </c>
      <c r="F40" s="11">
        <v>37559.910000000003</v>
      </c>
      <c r="G40" s="11">
        <v>37559.910000000003</v>
      </c>
      <c r="H40" s="11">
        <v>37559.910000000003</v>
      </c>
      <c r="I40" s="11">
        <v>37559.910000000003</v>
      </c>
      <c r="J40" s="11">
        <v>37559.910000000003</v>
      </c>
      <c r="K40" s="11">
        <v>37559.910000000003</v>
      </c>
      <c r="L40" s="11">
        <f>18779.96+18779.96</f>
        <v>37559.919999999998</v>
      </c>
      <c r="M40" s="11">
        <f>18779.96+18779.96</f>
        <v>37559.919999999998</v>
      </c>
      <c r="N40" s="11">
        <f>18779.96+18779.96</f>
        <v>37559.919999999998</v>
      </c>
      <c r="O40" s="73"/>
    </row>
    <row r="41" spans="1:15" x14ac:dyDescent="0.2">
      <c r="A41" s="54" t="s">
        <v>73</v>
      </c>
      <c r="B41" s="6" t="s">
        <v>44</v>
      </c>
      <c r="C41" s="37"/>
      <c r="D41" s="59">
        <v>200855</v>
      </c>
      <c r="E41" s="12">
        <v>221531.25</v>
      </c>
      <c r="F41" s="8">
        <v>200855</v>
      </c>
      <c r="G41" s="8">
        <v>200855</v>
      </c>
      <c r="H41" s="8">
        <v>200855</v>
      </c>
      <c r="I41" s="8">
        <v>200855</v>
      </c>
      <c r="J41" s="8">
        <v>200855</v>
      </c>
      <c r="K41" s="8">
        <v>200855</v>
      </c>
      <c r="L41" s="8">
        <v>200855</v>
      </c>
      <c r="M41" s="8">
        <v>200855</v>
      </c>
      <c r="N41" s="8">
        <v>200855</v>
      </c>
      <c r="O41" s="74">
        <v>100427.5</v>
      </c>
    </row>
    <row r="42" spans="1:15" x14ac:dyDescent="0.2">
      <c r="A42" s="54" t="s">
        <v>34</v>
      </c>
      <c r="B42" s="6" t="s">
        <v>42</v>
      </c>
      <c r="C42" s="37"/>
      <c r="D42" s="61">
        <v>7140</v>
      </c>
      <c r="E42" s="12"/>
      <c r="F42" s="8"/>
      <c r="G42" s="8"/>
      <c r="H42" s="8"/>
      <c r="I42" s="8"/>
      <c r="J42" s="8"/>
      <c r="K42" s="8"/>
      <c r="L42" s="8"/>
      <c r="M42" s="8"/>
      <c r="N42" s="8"/>
      <c r="O42" s="74"/>
    </row>
    <row r="43" spans="1:15" ht="25.5" x14ac:dyDescent="0.2">
      <c r="A43" s="54" t="s">
        <v>77</v>
      </c>
      <c r="B43" s="6" t="s">
        <v>42</v>
      </c>
      <c r="C43" s="39"/>
      <c r="D43" s="62">
        <v>7140</v>
      </c>
      <c r="E43" s="10">
        <v>6877.55</v>
      </c>
      <c r="F43" s="11">
        <v>7140</v>
      </c>
      <c r="G43" s="11">
        <v>7140</v>
      </c>
      <c r="H43" s="11">
        <v>7140</v>
      </c>
      <c r="I43" s="11">
        <v>7140</v>
      </c>
      <c r="J43" s="11">
        <v>7140</v>
      </c>
      <c r="K43" s="11">
        <v>7140</v>
      </c>
      <c r="L43" s="11">
        <v>3570</v>
      </c>
      <c r="M43" s="11"/>
      <c r="N43" s="11"/>
      <c r="O43" s="73"/>
    </row>
    <row r="44" spans="1:15" ht="25.5" x14ac:dyDescent="0.2">
      <c r="A44" s="54" t="s">
        <v>78</v>
      </c>
      <c r="B44" s="6" t="s">
        <v>42</v>
      </c>
      <c r="C44" s="39"/>
      <c r="D44" s="62"/>
      <c r="E44" s="10"/>
      <c r="F44" s="11"/>
      <c r="G44" s="11"/>
      <c r="H44" s="11"/>
      <c r="I44" s="11"/>
      <c r="J44" s="11"/>
      <c r="K44" s="11"/>
      <c r="L44" s="11">
        <v>4134</v>
      </c>
      <c r="M44" s="11">
        <f>4134+4134</f>
        <v>8268</v>
      </c>
      <c r="N44" s="11">
        <f>4134+4134</f>
        <v>8268</v>
      </c>
      <c r="O44" s="73">
        <f>4134+4134</f>
        <v>8268</v>
      </c>
    </row>
    <row r="45" spans="1:15" x14ac:dyDescent="0.2">
      <c r="A45" s="54" t="s">
        <v>65</v>
      </c>
      <c r="B45" s="6" t="s">
        <v>42</v>
      </c>
      <c r="C45" s="42" t="s">
        <v>35</v>
      </c>
      <c r="D45" s="59">
        <v>39394.639999999999</v>
      </c>
      <c r="E45" s="12">
        <v>42030.52</v>
      </c>
      <c r="F45" s="11">
        <v>38470.92</v>
      </c>
      <c r="G45" s="11">
        <v>39394.639999999999</v>
      </c>
      <c r="H45" s="11">
        <v>39394.639999999999</v>
      </c>
      <c r="I45" s="11">
        <v>39394.639999999999</v>
      </c>
      <c r="J45" s="11">
        <v>39394.639999999999</v>
      </c>
      <c r="K45" s="11">
        <v>39394.639999999999</v>
      </c>
      <c r="L45" s="11">
        <f>19697.32+19697.32</f>
        <v>39394.639999999999</v>
      </c>
      <c r="M45" s="11">
        <f>19697.32+19697.32</f>
        <v>39394.639999999999</v>
      </c>
      <c r="N45" s="11">
        <f>19697.32+19697.32</f>
        <v>39394.639999999999</v>
      </c>
      <c r="O45" s="73">
        <v>16697.32</v>
      </c>
    </row>
    <row r="46" spans="1:15" x14ac:dyDescent="0.2">
      <c r="A46" s="54" t="s">
        <v>66</v>
      </c>
      <c r="B46" s="6" t="s">
        <v>44</v>
      </c>
      <c r="C46" s="37"/>
      <c r="D46" s="59">
        <v>54458.84</v>
      </c>
      <c r="E46" s="12">
        <v>58916.03</v>
      </c>
      <c r="F46" s="11">
        <v>53417.2</v>
      </c>
      <c r="G46" s="11">
        <v>54458.84</v>
      </c>
      <c r="H46" s="11">
        <v>54458.84</v>
      </c>
      <c r="I46" s="11">
        <v>54458.84</v>
      </c>
      <c r="J46" s="11">
        <v>54458.84</v>
      </c>
      <c r="K46" s="11">
        <v>54458.84</v>
      </c>
      <c r="L46" s="11">
        <f>27229.42+27229.42</f>
        <v>54458.84</v>
      </c>
      <c r="M46" s="11">
        <f>27229.42+27229.42</f>
        <v>54458.84</v>
      </c>
      <c r="N46" s="11">
        <f>27229.42+27229.42</f>
        <v>54458.84</v>
      </c>
      <c r="O46" s="73">
        <v>27229.42</v>
      </c>
    </row>
    <row r="47" spans="1:15" x14ac:dyDescent="0.2">
      <c r="A47" s="54" t="s">
        <v>67</v>
      </c>
      <c r="B47" s="6" t="s">
        <v>42</v>
      </c>
      <c r="C47" s="44" t="s">
        <v>36</v>
      </c>
      <c r="D47" s="59">
        <v>26392.080000000002</v>
      </c>
      <c r="E47" s="12">
        <v>31049.51</v>
      </c>
      <c r="F47" s="8">
        <v>26392.080000000002</v>
      </c>
      <c r="G47" s="8">
        <v>26392.080000000002</v>
      </c>
      <c r="H47" s="8">
        <v>26392.080000000002</v>
      </c>
      <c r="I47" s="8">
        <v>26392.080000000002</v>
      </c>
      <c r="J47" s="8">
        <v>26392.080000000002</v>
      </c>
      <c r="K47" s="8">
        <v>26392.080000000002</v>
      </c>
      <c r="L47" s="8">
        <v>26392.080000000002</v>
      </c>
      <c r="M47" s="8">
        <v>26392.080000000002</v>
      </c>
      <c r="N47" s="8">
        <v>26392.080000000002</v>
      </c>
      <c r="O47" s="74">
        <f>9351.79+916+916+1831.99</f>
        <v>13015.78</v>
      </c>
    </row>
    <row r="48" spans="1:15" x14ac:dyDescent="0.2">
      <c r="A48" s="54" t="s">
        <v>68</v>
      </c>
      <c r="B48" s="9" t="s">
        <v>19</v>
      </c>
      <c r="C48" s="37"/>
      <c r="D48" s="61"/>
      <c r="E48" s="12"/>
      <c r="F48" s="8"/>
      <c r="G48" s="8"/>
      <c r="H48" s="8"/>
      <c r="I48" s="8"/>
      <c r="J48" s="8"/>
      <c r="K48" s="8"/>
      <c r="L48" s="8"/>
      <c r="M48" s="8"/>
      <c r="N48" s="8"/>
      <c r="O48" s="74"/>
    </row>
    <row r="49" spans="1:15" x14ac:dyDescent="0.2">
      <c r="A49" s="54" t="s">
        <v>6</v>
      </c>
      <c r="B49" s="6" t="s">
        <v>42</v>
      </c>
      <c r="C49" s="37"/>
      <c r="D49" s="59">
        <v>18181.5</v>
      </c>
      <c r="E49" s="12">
        <v>20855.25</v>
      </c>
      <c r="F49" s="11">
        <v>18181.5</v>
      </c>
      <c r="G49" s="11">
        <v>18181.5</v>
      </c>
      <c r="H49" s="11">
        <v>18181.5</v>
      </c>
      <c r="I49" s="11">
        <v>18181.5</v>
      </c>
      <c r="J49" s="11">
        <v>18181.5</v>
      </c>
      <c r="K49" s="11">
        <f>9090.75+9090.75</f>
        <v>18181.5</v>
      </c>
      <c r="L49" s="11">
        <f>9090.75+9090.75</f>
        <v>18181.5</v>
      </c>
      <c r="M49" s="11">
        <f>9090.75+9090.75</f>
        <v>18181.5</v>
      </c>
      <c r="N49" s="11">
        <f>9090.75+9090.75</f>
        <v>18181.5</v>
      </c>
      <c r="O49" s="11">
        <f>9090.75+9090.75</f>
        <v>18181.5</v>
      </c>
    </row>
    <row r="50" spans="1:15" x14ac:dyDescent="0.2">
      <c r="A50" s="54" t="s">
        <v>23</v>
      </c>
      <c r="B50" s="9" t="s">
        <v>19</v>
      </c>
      <c r="C50" s="37"/>
      <c r="D50" s="61"/>
      <c r="E50" s="12"/>
      <c r="F50" s="8"/>
      <c r="G50" s="8"/>
      <c r="H50" s="8"/>
      <c r="I50" s="8"/>
      <c r="J50" s="8"/>
      <c r="K50" s="8"/>
      <c r="L50" s="8"/>
      <c r="M50" s="8"/>
      <c r="N50" s="8"/>
      <c r="O50" s="74"/>
    </row>
    <row r="51" spans="1:15" x14ac:dyDescent="0.2">
      <c r="A51" s="54" t="s">
        <v>63</v>
      </c>
      <c r="B51" s="6" t="s">
        <v>42</v>
      </c>
      <c r="C51" s="37"/>
      <c r="D51" s="59">
        <v>32006.77</v>
      </c>
      <c r="E51" s="12">
        <v>36892.22</v>
      </c>
      <c r="F51" s="11">
        <v>31371.5</v>
      </c>
      <c r="G51" s="11">
        <v>32006.77</v>
      </c>
      <c r="H51" s="11">
        <v>32006.77</v>
      </c>
      <c r="I51" s="11">
        <v>32006.77</v>
      </c>
      <c r="J51" s="11">
        <v>32006.77</v>
      </c>
      <c r="K51" s="11">
        <f>16003.39+16003.38</f>
        <v>32006.769999999997</v>
      </c>
      <c r="L51" s="11">
        <f>16003.39+16003.38</f>
        <v>32006.769999999997</v>
      </c>
      <c r="M51" s="11">
        <f>16003.39+16003.38</f>
        <v>32006.769999999997</v>
      </c>
      <c r="N51" s="11">
        <f>16003.39+16003.39</f>
        <v>32006.78</v>
      </c>
      <c r="O51" s="11">
        <f>16003.39+16003.39</f>
        <v>32006.78</v>
      </c>
    </row>
    <row r="52" spans="1:15" x14ac:dyDescent="0.2">
      <c r="A52" s="54" t="s">
        <v>24</v>
      </c>
      <c r="B52" s="9" t="s">
        <v>19</v>
      </c>
      <c r="C52" s="37"/>
      <c r="D52" s="61"/>
      <c r="E52" s="12"/>
      <c r="F52" s="8"/>
      <c r="G52" s="8"/>
      <c r="H52" s="8"/>
      <c r="I52" s="8"/>
      <c r="J52" s="8"/>
      <c r="K52" s="8"/>
      <c r="L52" s="8"/>
      <c r="M52" s="8"/>
      <c r="N52" s="8"/>
      <c r="O52" s="74"/>
    </row>
    <row r="53" spans="1:15" x14ac:dyDescent="0.2">
      <c r="A53" s="54" t="s">
        <v>7</v>
      </c>
      <c r="B53" s="6" t="s">
        <v>42</v>
      </c>
      <c r="C53" s="37"/>
      <c r="D53" s="59">
        <v>86632.24</v>
      </c>
      <c r="E53" s="12">
        <v>90809.3</v>
      </c>
      <c r="F53" s="11">
        <v>86632.24</v>
      </c>
      <c r="G53" s="11">
        <v>86632.24</v>
      </c>
      <c r="H53" s="11">
        <v>86632.24</v>
      </c>
      <c r="I53" s="11">
        <v>86632.24</v>
      </c>
      <c r="J53" s="11">
        <v>86632.24</v>
      </c>
      <c r="K53" s="11">
        <f>21658.06+21658.06+21658.06+21658.06</f>
        <v>86632.24</v>
      </c>
      <c r="L53" s="11">
        <f>21658.06+21658.06+21658.06+21658.06</f>
        <v>86632.24</v>
      </c>
      <c r="M53" s="11">
        <f>37660.96+5655.16+43316.12</f>
        <v>86632.239999999991</v>
      </c>
      <c r="N53" s="11">
        <f>43316.12+43316.12</f>
        <v>86632.24</v>
      </c>
      <c r="O53" s="73">
        <v>43316.12</v>
      </c>
    </row>
    <row r="54" spans="1:15" x14ac:dyDescent="0.2">
      <c r="A54" s="54" t="s">
        <v>8</v>
      </c>
      <c r="B54" s="6" t="s">
        <v>42</v>
      </c>
      <c r="C54" s="37"/>
      <c r="D54" s="59">
        <v>17259.78</v>
      </c>
      <c r="E54" s="12">
        <v>19544.16</v>
      </c>
      <c r="F54" s="11">
        <v>17259.78</v>
      </c>
      <c r="G54" s="11">
        <v>17259.78</v>
      </c>
      <c r="H54" s="11">
        <v>17259.78</v>
      </c>
      <c r="I54" s="11">
        <v>17259.78</v>
      </c>
      <c r="J54" s="11">
        <v>17259.78</v>
      </c>
      <c r="K54" s="11">
        <f>8629.89+8629.89</f>
        <v>17259.78</v>
      </c>
      <c r="L54" s="11">
        <f>8629.89+8629.89</f>
        <v>17259.78</v>
      </c>
      <c r="M54" s="11">
        <f>8629.89+8629.89</f>
        <v>17259.78</v>
      </c>
      <c r="N54" s="11">
        <f>8629.89+8629.89</f>
        <v>17259.78</v>
      </c>
      <c r="O54" s="73">
        <v>8629.89</v>
      </c>
    </row>
    <row r="55" spans="1:15" x14ac:dyDescent="0.2">
      <c r="A55" s="54" t="s">
        <v>9</v>
      </c>
      <c r="B55" s="6" t="s">
        <v>40</v>
      </c>
      <c r="C55" s="37"/>
      <c r="D55" s="59">
        <v>4703.63</v>
      </c>
      <c r="E55" s="12">
        <v>5118.66</v>
      </c>
      <c r="F55" s="11">
        <v>4703.62</v>
      </c>
      <c r="G55" s="11">
        <v>4703.62</v>
      </c>
      <c r="H55" s="11">
        <v>4703.62</v>
      </c>
      <c r="I55" s="11">
        <v>4703.62</v>
      </c>
      <c r="J55" s="11">
        <v>4703.62</v>
      </c>
      <c r="K55" s="11">
        <v>4703.62</v>
      </c>
      <c r="L55" s="11">
        <v>4703.62</v>
      </c>
      <c r="M55" s="11">
        <v>4703.62</v>
      </c>
      <c r="N55" s="11">
        <v>4703.62</v>
      </c>
      <c r="O55" s="73">
        <v>2351.8200000000002</v>
      </c>
    </row>
    <row r="56" spans="1:15" x14ac:dyDescent="0.2">
      <c r="A56" s="57" t="s">
        <v>64</v>
      </c>
      <c r="B56" s="17" t="s">
        <v>45</v>
      </c>
      <c r="C56" s="45"/>
      <c r="D56" s="63">
        <v>129501.58</v>
      </c>
      <c r="E56" s="18" t="s">
        <v>49</v>
      </c>
      <c r="F56" s="19">
        <v>129501.58</v>
      </c>
      <c r="G56" s="19">
        <v>129501.58</v>
      </c>
      <c r="H56" s="19">
        <v>129501.58</v>
      </c>
      <c r="I56" s="19">
        <v>129501.58</v>
      </c>
      <c r="J56" s="20">
        <v>129501.58</v>
      </c>
      <c r="K56" s="20">
        <f>64750.79+64750.79</f>
        <v>129501.58</v>
      </c>
      <c r="L56" s="20">
        <f>32375.39+64750.79+32375.39</f>
        <v>129501.56999999999</v>
      </c>
      <c r="M56" s="20">
        <f>64750.79+64750.79</f>
        <v>129501.58</v>
      </c>
      <c r="N56" s="20" t="s">
        <v>87</v>
      </c>
      <c r="O56" s="76"/>
    </row>
    <row r="57" spans="1:15" ht="25.5" x14ac:dyDescent="0.2">
      <c r="A57" s="58"/>
      <c r="B57" s="21" t="s">
        <v>86</v>
      </c>
      <c r="C57" s="46" t="s">
        <v>37</v>
      </c>
      <c r="D57" s="64"/>
      <c r="E57" s="22" t="s">
        <v>50</v>
      </c>
      <c r="F57" s="23"/>
      <c r="G57" s="23"/>
      <c r="H57" s="23"/>
      <c r="I57" s="23"/>
      <c r="J57" s="23"/>
      <c r="K57" s="23"/>
      <c r="L57" s="23"/>
      <c r="M57" s="23"/>
      <c r="N57" s="23" t="s">
        <v>89</v>
      </c>
      <c r="O57" s="77" t="s">
        <v>91</v>
      </c>
    </row>
    <row r="58" spans="1:15" ht="25.5" x14ac:dyDescent="0.2">
      <c r="A58" s="54" t="s">
        <v>10</v>
      </c>
      <c r="B58" s="67" t="s">
        <v>88</v>
      </c>
      <c r="C58" s="44" t="s">
        <v>37</v>
      </c>
      <c r="D58" s="59">
        <v>384244</v>
      </c>
      <c r="E58" s="12">
        <v>384978.93</v>
      </c>
      <c r="F58" s="8">
        <v>384244</v>
      </c>
      <c r="G58" s="8">
        <v>384244</v>
      </c>
      <c r="H58" s="8">
        <v>384244</v>
      </c>
      <c r="I58" s="8">
        <v>384244</v>
      </c>
      <c r="J58" s="8">
        <v>384244</v>
      </c>
      <c r="K58" s="8">
        <v>384244</v>
      </c>
      <c r="L58" s="8">
        <v>384244</v>
      </c>
      <c r="M58" s="8">
        <v>384244</v>
      </c>
      <c r="N58" s="8">
        <f>192122+30952.97</f>
        <v>223074.97</v>
      </c>
      <c r="O58" s="74">
        <f>101459.5+101459.5</f>
        <v>202919</v>
      </c>
    </row>
    <row r="59" spans="1:15" x14ac:dyDescent="0.2">
      <c r="A59" s="54" t="s">
        <v>62</v>
      </c>
      <c r="B59" s="6" t="s">
        <v>42</v>
      </c>
      <c r="C59" s="44" t="s">
        <v>37</v>
      </c>
      <c r="D59" s="59">
        <v>132212.96</v>
      </c>
      <c r="E59" s="8">
        <v>132212.96</v>
      </c>
      <c r="F59" s="8">
        <v>132212.96</v>
      </c>
      <c r="G59" s="12">
        <v>132212.96</v>
      </c>
      <c r="H59" s="12">
        <v>132212.96</v>
      </c>
      <c r="I59" s="12">
        <v>132212.96</v>
      </c>
      <c r="J59" s="8">
        <v>132212.96</v>
      </c>
      <c r="K59" s="8">
        <v>132212.96</v>
      </c>
      <c r="L59" s="8">
        <v>132212.96</v>
      </c>
      <c r="M59" s="8">
        <v>132212.96</v>
      </c>
      <c r="N59" s="8">
        <v>132212.96</v>
      </c>
      <c r="O59" s="74">
        <v>66106.399999999994</v>
      </c>
    </row>
    <row r="60" spans="1:15" x14ac:dyDescent="0.2">
      <c r="A60" s="54" t="s">
        <v>25</v>
      </c>
      <c r="B60" s="6" t="s">
        <v>40</v>
      </c>
      <c r="C60" s="37"/>
      <c r="D60" s="59">
        <v>17559.54</v>
      </c>
      <c r="E60" s="12">
        <v>19108.91</v>
      </c>
      <c r="F60" s="8">
        <v>17559.54</v>
      </c>
      <c r="G60" s="8">
        <v>17559.54</v>
      </c>
      <c r="H60" s="8">
        <v>17559.54</v>
      </c>
      <c r="I60" s="8">
        <v>17559.54</v>
      </c>
      <c r="J60" s="8">
        <v>17559.54</v>
      </c>
      <c r="K60" s="8">
        <v>17559.54</v>
      </c>
      <c r="L60" s="8">
        <v>17559.54</v>
      </c>
      <c r="M60" s="8">
        <v>17559.54</v>
      </c>
      <c r="N60" s="8">
        <v>17559.54</v>
      </c>
      <c r="O60" s="74">
        <v>8779.77</v>
      </c>
    </row>
    <row r="61" spans="1:15" x14ac:dyDescent="0.2">
      <c r="A61" s="54" t="s">
        <v>48</v>
      </c>
      <c r="B61" s="6" t="s">
        <v>42</v>
      </c>
      <c r="C61" s="44" t="s">
        <v>37</v>
      </c>
      <c r="D61" s="65">
        <v>418</v>
      </c>
      <c r="E61" s="12">
        <v>418</v>
      </c>
      <c r="F61" s="12">
        <v>418</v>
      </c>
      <c r="G61" s="12">
        <v>418</v>
      </c>
      <c r="H61" s="12">
        <v>418</v>
      </c>
      <c r="I61" s="12">
        <v>418</v>
      </c>
      <c r="J61" s="11">
        <v>418</v>
      </c>
      <c r="K61" s="11">
        <f>209+209</f>
        <v>418</v>
      </c>
      <c r="L61" s="11">
        <f>209+209</f>
        <v>418</v>
      </c>
      <c r="M61" s="11">
        <f>209+209</f>
        <v>418</v>
      </c>
      <c r="N61" s="11">
        <f>209+209</f>
        <v>418</v>
      </c>
      <c r="O61" s="73"/>
    </row>
    <row r="62" spans="1:15" x14ac:dyDescent="0.2">
      <c r="A62" s="2"/>
      <c r="C62" s="3"/>
      <c r="D62" s="5"/>
      <c r="E62" s="3"/>
    </row>
    <row r="63" spans="1:15" x14ac:dyDescent="0.2">
      <c r="A63" s="2"/>
      <c r="C63" s="3"/>
      <c r="D63" s="5"/>
      <c r="E63" s="3"/>
    </row>
    <row r="64" spans="1:15" x14ac:dyDescent="0.2">
      <c r="A64" s="2"/>
      <c r="C64" s="3"/>
      <c r="D64" s="66"/>
      <c r="E64" s="3"/>
    </row>
    <row r="65" spans="1:5" x14ac:dyDescent="0.2">
      <c r="A65" s="2"/>
      <c r="C65" s="3"/>
      <c r="D65" s="5"/>
      <c r="E65" s="3"/>
    </row>
    <row r="66" spans="1:5" x14ac:dyDescent="0.2">
      <c r="A66" s="2"/>
      <c r="C66" s="3"/>
      <c r="D66" s="66"/>
      <c r="E66" s="3"/>
    </row>
    <row r="67" spans="1:5" x14ac:dyDescent="0.2">
      <c r="A67" s="2"/>
      <c r="C67" s="3"/>
      <c r="D67" s="5"/>
      <c r="E67" s="3"/>
    </row>
    <row r="68" spans="1:5" x14ac:dyDescent="0.2">
      <c r="A68" s="2"/>
      <c r="C68" s="3"/>
      <c r="D68" s="66"/>
      <c r="E68" s="3"/>
    </row>
    <row r="69" spans="1:5" x14ac:dyDescent="0.2">
      <c r="A69" s="2"/>
      <c r="C69" s="3"/>
      <c r="D69" s="5"/>
      <c r="E69" s="3"/>
    </row>
    <row r="70" spans="1:5" x14ac:dyDescent="0.2">
      <c r="A70" s="2"/>
      <c r="C70" s="3"/>
      <c r="D70" s="5"/>
      <c r="E70" s="3"/>
    </row>
    <row r="71" spans="1:5" x14ac:dyDescent="0.2">
      <c r="A71" s="2"/>
      <c r="C71" s="3"/>
      <c r="D71" s="66"/>
      <c r="E71" s="3"/>
    </row>
    <row r="72" spans="1:5" x14ac:dyDescent="0.2">
      <c r="A72" s="2"/>
      <c r="C72" s="3"/>
      <c r="D72" s="5"/>
      <c r="E72" s="3"/>
    </row>
    <row r="73" spans="1:5" x14ac:dyDescent="0.2">
      <c r="A73" s="2"/>
      <c r="C73" s="3"/>
      <c r="D73" s="5"/>
      <c r="E73" s="3"/>
    </row>
    <row r="74" spans="1:5" x14ac:dyDescent="0.2">
      <c r="A74" s="2"/>
      <c r="C74" s="3"/>
      <c r="D74" s="66"/>
      <c r="E74" s="3"/>
    </row>
    <row r="75" spans="1:5" x14ac:dyDescent="0.2">
      <c r="A75" s="2"/>
      <c r="C75" s="3"/>
      <c r="D75" s="5"/>
      <c r="E75" s="3"/>
    </row>
    <row r="76" spans="1:5" x14ac:dyDescent="0.2">
      <c r="A76" s="2"/>
      <c r="C76" s="3"/>
      <c r="D76" s="5"/>
      <c r="E76" s="3"/>
    </row>
    <row r="77" spans="1:5" x14ac:dyDescent="0.2">
      <c r="A77" s="2"/>
      <c r="C77" s="3"/>
      <c r="D77" s="66"/>
      <c r="E77" s="3"/>
    </row>
    <row r="78" spans="1:5" x14ac:dyDescent="0.2">
      <c r="A78" s="2"/>
      <c r="C78" s="3"/>
      <c r="D78" s="5"/>
      <c r="E78" s="3"/>
    </row>
    <row r="79" spans="1:5" x14ac:dyDescent="0.2">
      <c r="A79" s="2"/>
      <c r="C79" s="3"/>
      <c r="D79" s="5"/>
      <c r="E79" s="3"/>
    </row>
    <row r="80" spans="1:5" x14ac:dyDescent="0.2">
      <c r="A80" s="2"/>
      <c r="C80" s="3"/>
      <c r="D80" s="66"/>
      <c r="E80" s="3"/>
    </row>
    <row r="81" spans="1:5" x14ac:dyDescent="0.2">
      <c r="A81" s="2"/>
      <c r="C81" s="3"/>
      <c r="D81" s="5"/>
      <c r="E81" s="3"/>
    </row>
    <row r="82" spans="1:5" x14ac:dyDescent="0.2">
      <c r="A82" s="2"/>
      <c r="C82" s="3"/>
      <c r="D82" s="5"/>
      <c r="E82" s="3"/>
    </row>
    <row r="83" spans="1:5" x14ac:dyDescent="0.2">
      <c r="A83" s="2"/>
      <c r="C83" s="3"/>
      <c r="D83" s="5"/>
      <c r="E83" s="3"/>
    </row>
    <row r="84" spans="1:5" x14ac:dyDescent="0.2">
      <c r="A84" s="2"/>
      <c r="C84" s="3"/>
      <c r="D84" s="5"/>
      <c r="E84" s="3"/>
    </row>
    <row r="85" spans="1:5" x14ac:dyDescent="0.2">
      <c r="A85" s="2"/>
      <c r="C85" s="3"/>
      <c r="D85" s="66"/>
      <c r="E85" s="3"/>
    </row>
    <row r="86" spans="1:5" x14ac:dyDescent="0.2">
      <c r="A86" s="2"/>
      <c r="C86" s="3"/>
      <c r="D86" s="5"/>
      <c r="E86" s="3"/>
    </row>
    <row r="87" spans="1:5" x14ac:dyDescent="0.2">
      <c r="A87" s="2"/>
      <c r="C87" s="3"/>
      <c r="D87" s="5"/>
      <c r="E87" s="3"/>
    </row>
    <row r="88" spans="1:5" x14ac:dyDescent="0.2">
      <c r="A88" s="2"/>
      <c r="C88" s="3"/>
      <c r="D88" s="5"/>
      <c r="E88" s="3"/>
    </row>
    <row r="89" spans="1:5" x14ac:dyDescent="0.2">
      <c r="A89" s="2"/>
      <c r="C89" s="3"/>
      <c r="D89" s="5"/>
      <c r="E89" s="3"/>
    </row>
    <row r="90" spans="1:5" x14ac:dyDescent="0.2">
      <c r="A90" s="2"/>
      <c r="C90" s="3"/>
      <c r="D90" s="5"/>
      <c r="E90" s="3"/>
    </row>
    <row r="91" spans="1:5" x14ac:dyDescent="0.2">
      <c r="A91" s="2"/>
      <c r="C91" s="3"/>
      <c r="D91" s="66"/>
      <c r="E91" s="3"/>
    </row>
    <row r="92" spans="1:5" x14ac:dyDescent="0.2">
      <c r="A92" s="2"/>
      <c r="C92" s="3"/>
      <c r="D92" s="5"/>
      <c r="E92" s="3"/>
    </row>
    <row r="93" spans="1:5" x14ac:dyDescent="0.2">
      <c r="A93" s="2"/>
      <c r="C93" s="3"/>
      <c r="D93" s="5"/>
      <c r="E93" s="3"/>
    </row>
    <row r="94" spans="1:5" x14ac:dyDescent="0.2">
      <c r="A94" s="2"/>
      <c r="C94" s="3"/>
      <c r="D94" s="66"/>
      <c r="E94" s="3"/>
    </row>
    <row r="95" spans="1:5" x14ac:dyDescent="0.2">
      <c r="A95" s="2"/>
      <c r="C95" s="3"/>
      <c r="D95" s="5"/>
      <c r="E95" s="3"/>
    </row>
    <row r="96" spans="1:5" x14ac:dyDescent="0.2">
      <c r="A96" s="2"/>
      <c r="C96" s="3"/>
      <c r="D96" s="5"/>
      <c r="E96" s="3"/>
    </row>
    <row r="97" spans="1:5" x14ac:dyDescent="0.2">
      <c r="A97" s="2"/>
      <c r="C97" s="3"/>
      <c r="D97" s="66"/>
      <c r="E97" s="3"/>
    </row>
    <row r="98" spans="1:5" x14ac:dyDescent="0.2">
      <c r="A98" s="2"/>
      <c r="C98" s="3"/>
      <c r="D98" s="5"/>
      <c r="E98" s="3"/>
    </row>
    <row r="99" spans="1:5" x14ac:dyDescent="0.2">
      <c r="A99" s="2"/>
      <c r="C99" s="3"/>
      <c r="D99" s="5"/>
      <c r="E99" s="3"/>
    </row>
    <row r="100" spans="1:5" x14ac:dyDescent="0.2">
      <c r="A100" s="2"/>
      <c r="C100" s="3"/>
      <c r="D100" s="5"/>
      <c r="E100" s="3"/>
    </row>
    <row r="101" spans="1:5" x14ac:dyDescent="0.2">
      <c r="A101" s="2"/>
      <c r="C101" s="3"/>
      <c r="D101" s="5"/>
      <c r="E101" s="3"/>
    </row>
    <row r="102" spans="1:5" x14ac:dyDescent="0.2">
      <c r="A102" s="2"/>
      <c r="C102" s="3"/>
      <c r="D102" s="5"/>
      <c r="E102" s="3"/>
    </row>
    <row r="103" spans="1:5" x14ac:dyDescent="0.2">
      <c r="A103" s="2"/>
      <c r="C103" s="3"/>
      <c r="D103" s="66"/>
      <c r="E103" s="3"/>
    </row>
    <row r="104" spans="1:5" x14ac:dyDescent="0.2">
      <c r="A104" s="2"/>
      <c r="C104" s="3"/>
      <c r="D104" s="5"/>
      <c r="E104" s="3"/>
    </row>
    <row r="105" spans="1:5" x14ac:dyDescent="0.2">
      <c r="A105" s="2"/>
      <c r="C105" s="3"/>
      <c r="D105" s="66"/>
      <c r="E105" s="3"/>
    </row>
    <row r="106" spans="1:5" x14ac:dyDescent="0.2">
      <c r="A106" s="2"/>
      <c r="C106" s="3"/>
      <c r="D106" s="5"/>
      <c r="E106" s="3"/>
    </row>
    <row r="107" spans="1:5" x14ac:dyDescent="0.2">
      <c r="A107" s="2"/>
      <c r="C107" s="3"/>
      <c r="D107" s="5"/>
      <c r="E107" s="3"/>
    </row>
    <row r="108" spans="1:5" x14ac:dyDescent="0.2">
      <c r="A108" s="2"/>
      <c r="C108" s="3"/>
      <c r="D108" s="5"/>
      <c r="E108" s="3"/>
    </row>
    <row r="109" spans="1:5" x14ac:dyDescent="0.2">
      <c r="A109" s="2"/>
      <c r="C109" s="3"/>
      <c r="D109" s="5"/>
      <c r="E109" s="3"/>
    </row>
    <row r="110" spans="1:5" x14ac:dyDescent="0.2">
      <c r="A110" s="2"/>
      <c r="C110" s="3"/>
      <c r="D110" s="66"/>
      <c r="E110" s="3"/>
    </row>
    <row r="111" spans="1:5" x14ac:dyDescent="0.2">
      <c r="A111" s="2"/>
      <c r="C111" s="3"/>
      <c r="D111" s="5"/>
      <c r="E111" s="3"/>
    </row>
    <row r="112" spans="1:5" x14ac:dyDescent="0.2">
      <c r="A112" s="2"/>
      <c r="C112" s="3"/>
      <c r="D112" s="5"/>
      <c r="E112" s="3"/>
    </row>
    <row r="113" spans="1:5" x14ac:dyDescent="0.2">
      <c r="A113" s="2"/>
      <c r="C113" s="3"/>
      <c r="D113" s="66"/>
      <c r="E113" s="3"/>
    </row>
    <row r="114" spans="1:5" x14ac:dyDescent="0.2">
      <c r="A114" s="2"/>
      <c r="C114" s="3"/>
      <c r="D114" s="5"/>
      <c r="E114" s="3"/>
    </row>
    <row r="115" spans="1:5" x14ac:dyDescent="0.2">
      <c r="A115" s="2"/>
      <c r="C115" s="3"/>
      <c r="D115" s="5"/>
      <c r="E115" s="3"/>
    </row>
    <row r="116" spans="1:5" x14ac:dyDescent="0.2">
      <c r="A116" s="2"/>
      <c r="C116" s="3"/>
      <c r="D116" s="66"/>
      <c r="E116" s="3"/>
    </row>
    <row r="117" spans="1:5" x14ac:dyDescent="0.2">
      <c r="A117" s="2"/>
      <c r="C117" s="3"/>
      <c r="D117" s="5"/>
      <c r="E117" s="3"/>
    </row>
    <row r="118" spans="1:5" x14ac:dyDescent="0.2">
      <c r="A118" s="2"/>
      <c r="C118" s="3"/>
      <c r="D118" s="5"/>
      <c r="E118" s="3"/>
    </row>
    <row r="119" spans="1:5" x14ac:dyDescent="0.2">
      <c r="A119" s="2"/>
      <c r="C119" s="3"/>
      <c r="D119" s="5"/>
      <c r="E119" s="3"/>
    </row>
    <row r="120" spans="1:5" x14ac:dyDescent="0.2">
      <c r="A120" s="2"/>
      <c r="C120" s="3"/>
      <c r="D120" s="5"/>
      <c r="E120" s="3"/>
    </row>
    <row r="121" spans="1:5" x14ac:dyDescent="0.2">
      <c r="A121" s="2"/>
      <c r="C121" s="3"/>
      <c r="D121" s="66"/>
      <c r="E121" s="3"/>
    </row>
    <row r="122" spans="1:5" x14ac:dyDescent="0.2">
      <c r="A122" s="2"/>
      <c r="C122" s="3"/>
      <c r="D122" s="5"/>
      <c r="E122" s="3"/>
    </row>
    <row r="123" spans="1:5" x14ac:dyDescent="0.2">
      <c r="A123" s="2"/>
      <c r="C123" s="3"/>
      <c r="D123" s="5"/>
      <c r="E123" s="3"/>
    </row>
    <row r="124" spans="1:5" x14ac:dyDescent="0.2">
      <c r="A124" s="2"/>
      <c r="C124" s="3"/>
      <c r="D124" s="66"/>
      <c r="E124" s="3"/>
    </row>
    <row r="125" spans="1:5" x14ac:dyDescent="0.2">
      <c r="A125" s="2"/>
      <c r="C125" s="3"/>
      <c r="D125" s="5"/>
      <c r="E125" s="3"/>
    </row>
    <row r="126" spans="1:5" x14ac:dyDescent="0.2">
      <c r="A126" s="2"/>
      <c r="C126" s="3"/>
      <c r="D126" s="5"/>
      <c r="E126" s="3"/>
    </row>
    <row r="127" spans="1:5" x14ac:dyDescent="0.2">
      <c r="A127" s="2"/>
      <c r="C127" s="3"/>
      <c r="D127" s="5"/>
      <c r="E127" s="3"/>
    </row>
    <row r="128" spans="1:5" x14ac:dyDescent="0.2">
      <c r="A128" s="2"/>
      <c r="C128" s="3"/>
      <c r="D128" s="5"/>
      <c r="E128" s="3"/>
    </row>
    <row r="129" spans="1:5" x14ac:dyDescent="0.2">
      <c r="A129" s="2"/>
      <c r="C129" s="3"/>
      <c r="D129" s="66"/>
      <c r="E129" s="3"/>
    </row>
    <row r="130" spans="1:5" x14ac:dyDescent="0.2">
      <c r="A130" s="2"/>
      <c r="B130" t="s">
        <v>2</v>
      </c>
      <c r="C130" s="3"/>
      <c r="D130" s="5"/>
      <c r="E130" s="3"/>
    </row>
    <row r="131" spans="1:5" x14ac:dyDescent="0.2">
      <c r="A131" s="2"/>
      <c r="C131" s="3"/>
      <c r="D131" s="5"/>
      <c r="E131" s="3"/>
    </row>
    <row r="132" spans="1:5" x14ac:dyDescent="0.2">
      <c r="A132" s="2"/>
      <c r="C132" s="3"/>
      <c r="D132" s="5"/>
      <c r="E132" s="3"/>
    </row>
    <row r="133" spans="1:5" x14ac:dyDescent="0.2">
      <c r="A133" s="2"/>
      <c r="C133" s="3"/>
      <c r="D133" s="5"/>
      <c r="E133" s="3"/>
    </row>
    <row r="134" spans="1:5" x14ac:dyDescent="0.2">
      <c r="A134" s="2"/>
      <c r="C134" s="3"/>
      <c r="D134" s="5"/>
      <c r="E134" s="3"/>
    </row>
    <row r="135" spans="1:5" x14ac:dyDescent="0.2">
      <c r="A135" s="2"/>
      <c r="C135" s="3"/>
      <c r="D135" s="5"/>
      <c r="E135" s="3"/>
    </row>
    <row r="136" spans="1:5" x14ac:dyDescent="0.2">
      <c r="A136" s="2"/>
      <c r="C136" s="3"/>
      <c r="D136" s="5"/>
      <c r="E136" s="3"/>
    </row>
    <row r="137" spans="1:5" x14ac:dyDescent="0.2">
      <c r="A137" s="2"/>
      <c r="C137" s="3"/>
      <c r="D137" s="5"/>
      <c r="E137" s="3"/>
    </row>
    <row r="138" spans="1:5" x14ac:dyDescent="0.2">
      <c r="A138" s="2"/>
      <c r="C138" s="3"/>
      <c r="D138" s="5"/>
      <c r="E138" s="3"/>
    </row>
    <row r="139" spans="1:5" x14ac:dyDescent="0.2">
      <c r="A139" s="2"/>
      <c r="C139" s="3"/>
      <c r="D139" s="5"/>
      <c r="E139" s="3"/>
    </row>
    <row r="140" spans="1:5" x14ac:dyDescent="0.2">
      <c r="A140" s="2"/>
      <c r="C140" s="3"/>
      <c r="D140" s="5"/>
      <c r="E140" s="3"/>
    </row>
    <row r="141" spans="1:5" x14ac:dyDescent="0.2">
      <c r="A141" s="2"/>
      <c r="C141" s="3"/>
      <c r="D141" s="5"/>
      <c r="E141" s="3"/>
    </row>
    <row r="142" spans="1:5" x14ac:dyDescent="0.2">
      <c r="A142" s="2"/>
      <c r="C142" s="3"/>
      <c r="D142" s="5"/>
      <c r="E142" s="3"/>
    </row>
    <row r="143" spans="1:5" x14ac:dyDescent="0.2">
      <c r="A143" s="2"/>
      <c r="C143" s="3"/>
      <c r="D143" s="5"/>
      <c r="E143" s="3"/>
    </row>
    <row r="144" spans="1:5" x14ac:dyDescent="0.2">
      <c r="A144" s="2"/>
      <c r="C144" s="3"/>
      <c r="D144" s="5"/>
      <c r="E144" s="3"/>
    </row>
    <row r="145" spans="1:5" x14ac:dyDescent="0.2">
      <c r="A145" s="2"/>
      <c r="C145" s="3"/>
      <c r="D145" s="5"/>
      <c r="E145" s="3"/>
    </row>
    <row r="146" spans="1:5" x14ac:dyDescent="0.2">
      <c r="A146" s="2"/>
      <c r="C146" s="3"/>
      <c r="D146" s="5"/>
      <c r="E146" s="3"/>
    </row>
    <row r="147" spans="1:5" x14ac:dyDescent="0.2">
      <c r="A147" s="2"/>
      <c r="C147" s="3"/>
      <c r="D147" s="5"/>
      <c r="E147" s="3"/>
    </row>
    <row r="148" spans="1:5" x14ac:dyDescent="0.2">
      <c r="A148" s="2"/>
      <c r="C148" s="3"/>
      <c r="D148" s="5"/>
      <c r="E148" s="3"/>
    </row>
    <row r="149" spans="1:5" x14ac:dyDescent="0.2">
      <c r="A149" s="2"/>
      <c r="C149" s="3"/>
      <c r="D149" s="5"/>
      <c r="E149" s="3"/>
    </row>
    <row r="150" spans="1:5" x14ac:dyDescent="0.2">
      <c r="A150" s="2"/>
      <c r="C150" s="3"/>
      <c r="D150" s="5"/>
      <c r="E150" s="3"/>
    </row>
    <row r="151" spans="1:5" x14ac:dyDescent="0.2">
      <c r="A151" s="2"/>
      <c r="C151" s="3"/>
      <c r="D151" s="5"/>
      <c r="E151" s="3"/>
    </row>
    <row r="152" spans="1:5" x14ac:dyDescent="0.2">
      <c r="A152" s="2"/>
      <c r="C152" s="3"/>
      <c r="D152" s="5"/>
      <c r="E152" s="3"/>
    </row>
    <row r="153" spans="1:5" x14ac:dyDescent="0.2">
      <c r="A153" s="2"/>
      <c r="C153" s="3"/>
      <c r="D153" s="5"/>
      <c r="E153" s="3"/>
    </row>
    <row r="154" spans="1:5" x14ac:dyDescent="0.2">
      <c r="A154" s="2"/>
      <c r="C154" s="3"/>
      <c r="D154" s="5"/>
      <c r="E154" s="3"/>
    </row>
    <row r="155" spans="1:5" x14ac:dyDescent="0.2">
      <c r="A155" s="2"/>
      <c r="C155" s="3"/>
      <c r="D155" s="5"/>
      <c r="E155" s="3"/>
    </row>
    <row r="156" spans="1:5" x14ac:dyDescent="0.2">
      <c r="A156" s="2"/>
      <c r="C156" s="3"/>
      <c r="D156" s="5"/>
      <c r="E156" s="3"/>
    </row>
    <row r="157" spans="1:5" x14ac:dyDescent="0.2">
      <c r="A157" s="2"/>
      <c r="C157" s="3"/>
      <c r="D157" s="5"/>
      <c r="E157" s="3"/>
    </row>
    <row r="158" spans="1:5" x14ac:dyDescent="0.2">
      <c r="A158" s="2"/>
      <c r="C158" s="3"/>
      <c r="D158" s="5"/>
      <c r="E158" s="3"/>
    </row>
    <row r="159" spans="1:5" x14ac:dyDescent="0.2">
      <c r="A159" s="2"/>
      <c r="C159" s="3"/>
      <c r="D159" s="5"/>
      <c r="E159" s="3"/>
    </row>
    <row r="160" spans="1:5" x14ac:dyDescent="0.2">
      <c r="A160" s="2"/>
      <c r="C160" s="3"/>
      <c r="D160" s="5"/>
      <c r="E160" s="3"/>
    </row>
    <row r="161" spans="1:5" x14ac:dyDescent="0.2">
      <c r="A161" s="2"/>
      <c r="C161" s="3"/>
      <c r="D161" s="5"/>
      <c r="E161" s="3"/>
    </row>
    <row r="162" spans="1:5" x14ac:dyDescent="0.2">
      <c r="A162" s="2"/>
      <c r="C162" s="3"/>
      <c r="D162" s="5"/>
      <c r="E162" s="3"/>
    </row>
    <row r="163" spans="1:5" x14ac:dyDescent="0.2">
      <c r="A163" s="2"/>
      <c r="C163" s="3"/>
      <c r="D163" s="5"/>
      <c r="E163" s="3"/>
    </row>
    <row r="164" spans="1:5" x14ac:dyDescent="0.2">
      <c r="A164" s="2"/>
      <c r="C164" s="3"/>
      <c r="D164" s="5"/>
      <c r="E164" s="3"/>
    </row>
    <row r="165" spans="1:5" x14ac:dyDescent="0.2">
      <c r="A165" s="2"/>
      <c r="C165" s="3"/>
      <c r="D165" s="5"/>
      <c r="E165" s="3"/>
    </row>
    <row r="166" spans="1:5" x14ac:dyDescent="0.2">
      <c r="A166" s="2"/>
      <c r="C166" s="3"/>
      <c r="D166" s="5"/>
      <c r="E166" s="3"/>
    </row>
    <row r="167" spans="1:5" x14ac:dyDescent="0.2">
      <c r="A167" s="2"/>
      <c r="C167" s="3"/>
      <c r="D167" s="5"/>
      <c r="E167" s="3"/>
    </row>
    <row r="168" spans="1:5" x14ac:dyDescent="0.2">
      <c r="A168" s="2"/>
      <c r="C168" s="3"/>
      <c r="D168" s="5"/>
      <c r="E168" s="3"/>
    </row>
    <row r="169" spans="1:5" x14ac:dyDescent="0.2">
      <c r="A169" s="2"/>
      <c r="C169" s="3"/>
      <c r="D169" s="5"/>
      <c r="E169" s="3"/>
    </row>
    <row r="170" spans="1:5" x14ac:dyDescent="0.2">
      <c r="A170" s="2"/>
      <c r="C170" s="3"/>
      <c r="D170" s="5"/>
      <c r="E170" s="3"/>
    </row>
    <row r="171" spans="1:5" x14ac:dyDescent="0.2">
      <c r="A171" s="2"/>
      <c r="C171" s="3"/>
      <c r="D171" s="5"/>
      <c r="E171" s="3"/>
    </row>
    <row r="172" spans="1:5" x14ac:dyDescent="0.2">
      <c r="A172" s="2"/>
      <c r="C172" s="3"/>
      <c r="D172" s="5"/>
      <c r="E172" s="3"/>
    </row>
    <row r="173" spans="1:5" x14ac:dyDescent="0.2">
      <c r="A173" s="2"/>
      <c r="C173" s="3"/>
      <c r="D173" s="5"/>
      <c r="E173" s="3"/>
    </row>
    <row r="174" spans="1:5" x14ac:dyDescent="0.2">
      <c r="A174" s="2"/>
      <c r="C174" s="3"/>
      <c r="D174" s="5"/>
      <c r="E174" s="3"/>
    </row>
    <row r="175" spans="1:5" x14ac:dyDescent="0.2">
      <c r="A175" s="2"/>
      <c r="C175" s="3"/>
      <c r="D175" s="5"/>
      <c r="E175" s="3"/>
    </row>
    <row r="176" spans="1:5" x14ac:dyDescent="0.2">
      <c r="A176" s="2"/>
      <c r="C176" s="3"/>
      <c r="D176" s="5"/>
      <c r="E176" s="3"/>
    </row>
    <row r="177" spans="1:5" x14ac:dyDescent="0.2">
      <c r="A177" s="2"/>
      <c r="C177" s="3"/>
      <c r="D177" s="5"/>
      <c r="E177" s="3"/>
    </row>
    <row r="178" spans="1:5" x14ac:dyDescent="0.2">
      <c r="A178" s="2"/>
      <c r="C178" s="3"/>
      <c r="D178" s="5"/>
      <c r="E178" s="3"/>
    </row>
    <row r="179" spans="1:5" x14ac:dyDescent="0.2">
      <c r="A179" s="2"/>
      <c r="C179" s="3"/>
      <c r="D179" s="5"/>
      <c r="E179" s="3"/>
    </row>
    <row r="180" spans="1:5" x14ac:dyDescent="0.2">
      <c r="A180" s="2"/>
      <c r="C180" s="3"/>
      <c r="D180" s="5"/>
      <c r="E180" s="3"/>
    </row>
    <row r="181" spans="1:5" x14ac:dyDescent="0.2">
      <c r="A181" s="2"/>
      <c r="C181" s="3"/>
      <c r="D181" s="5"/>
      <c r="E181" s="3"/>
    </row>
    <row r="182" spans="1:5" x14ac:dyDescent="0.2">
      <c r="A182" s="2"/>
      <c r="C182" s="3"/>
      <c r="D182" s="5"/>
      <c r="E182" s="3"/>
    </row>
    <row r="183" spans="1:5" x14ac:dyDescent="0.2">
      <c r="A183" s="2"/>
      <c r="C183" s="3"/>
      <c r="D183" s="5"/>
      <c r="E183" s="3"/>
    </row>
    <row r="184" spans="1:5" x14ac:dyDescent="0.2">
      <c r="A184" s="2"/>
      <c r="C184" s="3"/>
      <c r="D184" s="5"/>
      <c r="E184" s="3"/>
    </row>
    <row r="185" spans="1:5" x14ac:dyDescent="0.2">
      <c r="A185" s="2"/>
      <c r="C185" s="3"/>
      <c r="D185" s="5"/>
      <c r="E185" s="3"/>
    </row>
    <row r="186" spans="1:5" x14ac:dyDescent="0.2">
      <c r="A186" s="2"/>
      <c r="C186" s="3"/>
      <c r="D186" s="5"/>
      <c r="E186" s="3"/>
    </row>
    <row r="187" spans="1:5" x14ac:dyDescent="0.2">
      <c r="A187" s="2"/>
      <c r="C187" s="3"/>
      <c r="D187" s="5"/>
      <c r="E187" s="3"/>
    </row>
    <row r="188" spans="1:5" x14ac:dyDescent="0.2">
      <c r="A188" s="2"/>
      <c r="C188" s="3"/>
      <c r="D188" s="5"/>
      <c r="E188" s="3"/>
    </row>
    <row r="189" spans="1:5" x14ac:dyDescent="0.2">
      <c r="A189" s="2"/>
      <c r="C189" s="3"/>
      <c r="D189" s="5"/>
      <c r="E189" s="3"/>
    </row>
    <row r="190" spans="1:5" x14ac:dyDescent="0.2">
      <c r="A190" s="2"/>
      <c r="C190" s="3"/>
      <c r="D190" s="5"/>
      <c r="E190" s="3"/>
    </row>
    <row r="191" spans="1:5" x14ac:dyDescent="0.2">
      <c r="A191" s="2"/>
      <c r="C191" s="3"/>
      <c r="D191" s="5"/>
      <c r="E191" s="3"/>
    </row>
    <row r="192" spans="1:5" x14ac:dyDescent="0.2">
      <c r="A192" s="2"/>
      <c r="C192" s="3"/>
      <c r="D192" s="5"/>
      <c r="E192" s="3"/>
    </row>
    <row r="193" spans="1:5" x14ac:dyDescent="0.2">
      <c r="A193" s="2"/>
      <c r="C193" s="3"/>
      <c r="D193" s="5"/>
      <c r="E193" s="3"/>
    </row>
    <row r="194" spans="1:5" x14ac:dyDescent="0.2">
      <c r="A194" s="2"/>
      <c r="C194" s="3"/>
      <c r="D194" s="5"/>
      <c r="E194" s="3"/>
    </row>
    <row r="195" spans="1:5" x14ac:dyDescent="0.2">
      <c r="A195" s="2"/>
      <c r="C195" s="3"/>
      <c r="D195" s="5"/>
      <c r="E195" s="3"/>
    </row>
    <row r="196" spans="1:5" x14ac:dyDescent="0.2">
      <c r="A196" s="2"/>
      <c r="C196" s="3"/>
      <c r="D196" s="5"/>
      <c r="E196" s="3"/>
    </row>
    <row r="197" spans="1:5" x14ac:dyDescent="0.2">
      <c r="A197" s="2"/>
      <c r="C197" s="3"/>
      <c r="D197" s="5"/>
      <c r="E197" s="3"/>
    </row>
    <row r="198" spans="1:5" x14ac:dyDescent="0.2">
      <c r="A198" s="2"/>
      <c r="C198" s="3"/>
      <c r="D198" s="5"/>
      <c r="E198" s="3"/>
    </row>
    <row r="199" spans="1:5" x14ac:dyDescent="0.2">
      <c r="A199" s="2"/>
      <c r="C199" s="3"/>
      <c r="D199" s="5"/>
      <c r="E199" s="3"/>
    </row>
    <row r="200" spans="1:5" x14ac:dyDescent="0.2">
      <c r="A200" s="2"/>
      <c r="C200" s="3"/>
      <c r="D200" s="5"/>
      <c r="E200" s="3"/>
    </row>
    <row r="201" spans="1:5" x14ac:dyDescent="0.2">
      <c r="A201" s="2"/>
      <c r="C201" s="3"/>
      <c r="D201" s="5"/>
      <c r="E201" s="3"/>
    </row>
    <row r="202" spans="1:5" x14ac:dyDescent="0.2">
      <c r="A202" s="2"/>
      <c r="C202" s="3"/>
      <c r="D202" s="5"/>
      <c r="E202" s="3"/>
    </row>
    <row r="203" spans="1:5" x14ac:dyDescent="0.2">
      <c r="A203" s="2"/>
      <c r="C203" s="3"/>
      <c r="D203" s="5"/>
      <c r="E203" s="3"/>
    </row>
    <row r="204" spans="1:5" x14ac:dyDescent="0.2">
      <c r="A204" s="2"/>
      <c r="C204" s="3"/>
      <c r="D204" s="5"/>
      <c r="E204" s="3"/>
    </row>
    <row r="205" spans="1:5" x14ac:dyDescent="0.2">
      <c r="A205" s="2"/>
      <c r="C205" s="3"/>
      <c r="D205" s="5"/>
      <c r="E205" s="3"/>
    </row>
    <row r="206" spans="1:5" x14ac:dyDescent="0.2">
      <c r="A206" s="2"/>
      <c r="C206" s="3"/>
      <c r="D206" s="5"/>
      <c r="E206" s="3"/>
    </row>
    <row r="207" spans="1:5" x14ac:dyDescent="0.2">
      <c r="A207" s="2"/>
      <c r="C207" s="3"/>
      <c r="D207" s="5"/>
      <c r="E207" s="3"/>
    </row>
    <row r="208" spans="1:5" x14ac:dyDescent="0.2">
      <c r="A208" s="2"/>
      <c r="C208" s="3"/>
      <c r="D208" s="5"/>
      <c r="E208" s="3"/>
    </row>
    <row r="209" spans="1:5" x14ac:dyDescent="0.2">
      <c r="A209" s="2"/>
      <c r="C209" s="3"/>
      <c r="D209" s="5"/>
      <c r="E209" s="3"/>
    </row>
    <row r="210" spans="1:5" x14ac:dyDescent="0.2">
      <c r="A210" s="2"/>
      <c r="C210" s="3"/>
      <c r="D210" s="5"/>
      <c r="E210" s="3"/>
    </row>
    <row r="211" spans="1:5" x14ac:dyDescent="0.2">
      <c r="A211" s="2"/>
      <c r="C211" s="3"/>
      <c r="D211" s="5"/>
      <c r="E211" s="3"/>
    </row>
    <row r="212" spans="1:5" x14ac:dyDescent="0.2">
      <c r="A212" s="2"/>
      <c r="C212" s="3"/>
      <c r="D212" s="5"/>
      <c r="E212" s="3"/>
    </row>
    <row r="213" spans="1:5" x14ac:dyDescent="0.2">
      <c r="A213" s="2"/>
      <c r="C213" s="3"/>
      <c r="D213" s="5"/>
      <c r="E213" s="3"/>
    </row>
    <row r="214" spans="1:5" x14ac:dyDescent="0.2">
      <c r="A214" s="2"/>
      <c r="C214" s="3"/>
      <c r="D214" s="5"/>
      <c r="E214" s="3"/>
    </row>
    <row r="215" spans="1:5" x14ac:dyDescent="0.2">
      <c r="A215" s="2"/>
      <c r="C215" s="3"/>
      <c r="D215" s="5"/>
      <c r="E215" s="3"/>
    </row>
    <row r="216" spans="1:5" x14ac:dyDescent="0.2">
      <c r="A216" s="2"/>
      <c r="C216" s="3"/>
      <c r="D216" s="5"/>
      <c r="E216" s="3"/>
    </row>
    <row r="217" spans="1:5" x14ac:dyDescent="0.2">
      <c r="A217" s="2"/>
      <c r="C217" s="3"/>
      <c r="D217" s="5"/>
      <c r="E217" s="3"/>
    </row>
    <row r="218" spans="1:5" x14ac:dyDescent="0.2">
      <c r="A218" s="2"/>
      <c r="C218" s="3"/>
      <c r="D218" s="5"/>
      <c r="E218" s="3"/>
    </row>
    <row r="219" spans="1:5" x14ac:dyDescent="0.2">
      <c r="A219" s="2"/>
      <c r="C219" s="3"/>
      <c r="D219" s="5"/>
      <c r="E219" s="3"/>
    </row>
    <row r="220" spans="1:5" x14ac:dyDescent="0.2">
      <c r="A220" s="2"/>
      <c r="C220" s="3"/>
      <c r="D220" s="5"/>
      <c r="E220" s="3"/>
    </row>
    <row r="221" spans="1:5" x14ac:dyDescent="0.2">
      <c r="A221" s="2"/>
      <c r="C221" s="3"/>
      <c r="D221" s="5"/>
      <c r="E221" s="3"/>
    </row>
    <row r="222" spans="1:5" x14ac:dyDescent="0.2">
      <c r="A222" s="2"/>
      <c r="C222" s="3"/>
      <c r="D222" s="5"/>
      <c r="E222" s="3"/>
    </row>
    <row r="223" spans="1:5" x14ac:dyDescent="0.2">
      <c r="A223" s="2"/>
      <c r="C223" s="3"/>
      <c r="D223" s="5"/>
      <c r="E223" s="3"/>
    </row>
    <row r="224" spans="1:5" x14ac:dyDescent="0.2">
      <c r="A224" s="2"/>
      <c r="C224" s="3"/>
      <c r="D224" s="5"/>
      <c r="E224" s="3"/>
    </row>
    <row r="225" spans="1:5" x14ac:dyDescent="0.2">
      <c r="A225" s="2"/>
      <c r="C225" s="3"/>
      <c r="D225" s="5"/>
      <c r="E225" s="3"/>
    </row>
    <row r="226" spans="1:5" x14ac:dyDescent="0.2">
      <c r="A226" s="2"/>
      <c r="C226" s="3"/>
      <c r="D226" s="5"/>
      <c r="E226" s="3"/>
    </row>
    <row r="227" spans="1:5" x14ac:dyDescent="0.2">
      <c r="A227" s="2"/>
      <c r="C227" s="3"/>
      <c r="D227" s="5"/>
      <c r="E227" s="3"/>
    </row>
    <row r="228" spans="1:5" x14ac:dyDescent="0.2">
      <c r="A228" s="2"/>
      <c r="C228" s="3"/>
      <c r="D228" s="5"/>
      <c r="E228" s="3"/>
    </row>
    <row r="229" spans="1:5" x14ac:dyDescent="0.2">
      <c r="A229" s="2"/>
      <c r="C229" s="3"/>
      <c r="D229" s="5"/>
      <c r="E229" s="3"/>
    </row>
    <row r="230" spans="1:5" x14ac:dyDescent="0.2">
      <c r="A230" s="2"/>
      <c r="C230" s="3"/>
      <c r="D230" s="5"/>
      <c r="E230" s="3"/>
    </row>
    <row r="231" spans="1:5" x14ac:dyDescent="0.2">
      <c r="A231" s="2"/>
      <c r="C231" s="3"/>
      <c r="D231" s="5"/>
      <c r="E231" s="3"/>
    </row>
    <row r="232" spans="1:5" x14ac:dyDescent="0.2">
      <c r="A232" s="2"/>
      <c r="C232" s="3"/>
      <c r="D232" s="5"/>
      <c r="E232" s="3"/>
    </row>
    <row r="233" spans="1:5" x14ac:dyDescent="0.2">
      <c r="A233" s="2"/>
      <c r="C233" s="3"/>
      <c r="D233" s="5"/>
      <c r="E233" s="3"/>
    </row>
    <row r="234" spans="1:5" x14ac:dyDescent="0.2">
      <c r="A234" s="2"/>
      <c r="C234" s="3"/>
      <c r="D234" s="5"/>
      <c r="E234" s="3"/>
    </row>
    <row r="235" spans="1:5" x14ac:dyDescent="0.2">
      <c r="A235" s="2"/>
      <c r="C235" s="3"/>
      <c r="D235" s="5"/>
      <c r="E235" s="3"/>
    </row>
    <row r="236" spans="1:5" x14ac:dyDescent="0.2">
      <c r="A236" s="2"/>
      <c r="C236" s="3"/>
      <c r="D236" s="5"/>
      <c r="E236" s="3"/>
    </row>
    <row r="237" spans="1:5" x14ac:dyDescent="0.2">
      <c r="A237" s="2"/>
      <c r="C237" s="3"/>
      <c r="D237" s="5"/>
      <c r="E237" s="3"/>
    </row>
    <row r="238" spans="1:5" x14ac:dyDescent="0.2">
      <c r="A238" s="2"/>
      <c r="C238" s="3"/>
      <c r="D238" s="5"/>
      <c r="E238" s="3"/>
    </row>
    <row r="239" spans="1:5" x14ac:dyDescent="0.2">
      <c r="A239" s="2"/>
      <c r="C239" s="3"/>
      <c r="D239" s="5"/>
      <c r="E239" s="3"/>
    </row>
    <row r="240" spans="1:5" x14ac:dyDescent="0.2">
      <c r="A240" s="2"/>
      <c r="C240" s="3"/>
      <c r="D240" s="5"/>
      <c r="E240" s="3"/>
    </row>
    <row r="241" spans="3:5" x14ac:dyDescent="0.2">
      <c r="C241" s="3"/>
      <c r="D241" s="5"/>
      <c r="E241" s="3"/>
    </row>
    <row r="242" spans="3:5" x14ac:dyDescent="0.2">
      <c r="C242" s="3"/>
      <c r="D242" s="5"/>
      <c r="E242" s="3"/>
    </row>
    <row r="243" spans="3:5" x14ac:dyDescent="0.2">
      <c r="C243" s="3"/>
      <c r="D243" s="5"/>
      <c r="E243" s="3"/>
    </row>
    <row r="244" spans="3:5" x14ac:dyDescent="0.2">
      <c r="C244" s="3"/>
      <c r="D244" s="5"/>
      <c r="E244" s="3"/>
    </row>
    <row r="245" spans="3:5" x14ac:dyDescent="0.2">
      <c r="C245" s="3"/>
      <c r="D245" s="5"/>
      <c r="E245" s="3"/>
    </row>
    <row r="246" spans="3:5" x14ac:dyDescent="0.2">
      <c r="C246" s="3"/>
      <c r="D246" s="5"/>
      <c r="E246" s="3"/>
    </row>
    <row r="247" spans="3:5" x14ac:dyDescent="0.2">
      <c r="C247" s="3"/>
      <c r="D247" s="5"/>
      <c r="E247" s="3"/>
    </row>
    <row r="248" spans="3:5" x14ac:dyDescent="0.2">
      <c r="C248" s="3"/>
      <c r="D248" s="5"/>
      <c r="E248" s="3"/>
    </row>
    <row r="249" spans="3:5" x14ac:dyDescent="0.2">
      <c r="C249" s="3"/>
      <c r="D249" s="5"/>
      <c r="E249" s="3"/>
    </row>
    <row r="250" spans="3:5" x14ac:dyDescent="0.2">
      <c r="C250" s="3"/>
      <c r="D250" s="5"/>
      <c r="E250" s="3"/>
    </row>
    <row r="251" spans="3:5" x14ac:dyDescent="0.2">
      <c r="C251" s="3"/>
      <c r="D251" s="5"/>
      <c r="E251" s="3"/>
    </row>
    <row r="252" spans="3:5" x14ac:dyDescent="0.2">
      <c r="C252" s="3"/>
      <c r="D252" s="5"/>
      <c r="E252" s="3"/>
    </row>
    <row r="253" spans="3:5" x14ac:dyDescent="0.2">
      <c r="C253" s="3"/>
      <c r="D253" s="5"/>
      <c r="E253" s="3"/>
    </row>
    <row r="254" spans="3:5" x14ac:dyDescent="0.2">
      <c r="C254" s="3"/>
      <c r="D254" s="5"/>
      <c r="E254" s="3"/>
    </row>
    <row r="255" spans="3:5" x14ac:dyDescent="0.2">
      <c r="C255" s="3"/>
      <c r="D255" s="5"/>
      <c r="E255" s="3"/>
    </row>
    <row r="256" spans="3:5" x14ac:dyDescent="0.2">
      <c r="C256" s="3"/>
      <c r="D256" s="5"/>
      <c r="E256" s="3"/>
    </row>
    <row r="257" spans="3:5" x14ac:dyDescent="0.2">
      <c r="C257" s="3"/>
      <c r="D257" s="5"/>
      <c r="E257" s="3"/>
    </row>
    <row r="258" spans="3:5" x14ac:dyDescent="0.2">
      <c r="C258" s="3"/>
      <c r="D258" s="5"/>
      <c r="E258" s="3"/>
    </row>
    <row r="259" spans="3:5" x14ac:dyDescent="0.2">
      <c r="C259" s="3"/>
      <c r="D259" s="5"/>
      <c r="E259" s="3"/>
    </row>
    <row r="260" spans="3:5" x14ac:dyDescent="0.2">
      <c r="C260" s="3"/>
      <c r="D260" s="5"/>
      <c r="E260" s="3"/>
    </row>
    <row r="261" spans="3:5" x14ac:dyDescent="0.2">
      <c r="C261" s="3"/>
      <c r="D261" s="5"/>
      <c r="E261" s="3"/>
    </row>
    <row r="262" spans="3:5" x14ac:dyDescent="0.2">
      <c r="C262" s="3"/>
      <c r="D262" s="5"/>
      <c r="E262" s="3"/>
    </row>
    <row r="263" spans="3:5" x14ac:dyDescent="0.2">
      <c r="C263" s="3"/>
      <c r="D263" s="5"/>
      <c r="E263" s="3"/>
    </row>
    <row r="264" spans="3:5" x14ac:dyDescent="0.2">
      <c r="C264" s="3"/>
      <c r="D264" s="5"/>
      <c r="E264" s="3"/>
    </row>
    <row r="265" spans="3:5" x14ac:dyDescent="0.2">
      <c r="C265" s="3"/>
      <c r="D265" s="5"/>
      <c r="E265" s="3"/>
    </row>
    <row r="266" spans="3:5" x14ac:dyDescent="0.2">
      <c r="C266" s="3"/>
      <c r="D266" s="5"/>
      <c r="E266" s="3"/>
    </row>
    <row r="267" spans="3:5" x14ac:dyDescent="0.2">
      <c r="C267" s="3"/>
      <c r="D267" s="5"/>
      <c r="E267" s="3"/>
    </row>
    <row r="268" spans="3:5" x14ac:dyDescent="0.2">
      <c r="C268" s="3"/>
      <c r="D268" s="5"/>
      <c r="E268" s="3"/>
    </row>
    <row r="269" spans="3:5" x14ac:dyDescent="0.2">
      <c r="C269" s="3"/>
      <c r="D269" s="5"/>
      <c r="E269" s="3"/>
    </row>
    <row r="270" spans="3:5" x14ac:dyDescent="0.2">
      <c r="C270" s="3"/>
      <c r="D270" s="5"/>
      <c r="E270" s="3"/>
    </row>
    <row r="271" spans="3:5" x14ac:dyDescent="0.2">
      <c r="C271" s="3"/>
      <c r="D271" s="5"/>
      <c r="E271" s="3"/>
    </row>
    <row r="272" spans="3:5" x14ac:dyDescent="0.2">
      <c r="C272" s="3"/>
      <c r="D272" s="5"/>
      <c r="E272" s="3"/>
    </row>
    <row r="273" spans="3:5" x14ac:dyDescent="0.2">
      <c r="C273" s="3"/>
      <c r="D273" s="5"/>
      <c r="E273" s="3"/>
    </row>
    <row r="274" spans="3:5" x14ac:dyDescent="0.2">
      <c r="C274" s="3"/>
      <c r="D274" s="5"/>
      <c r="E274" s="3"/>
    </row>
    <row r="275" spans="3:5" x14ac:dyDescent="0.2">
      <c r="C275" s="3"/>
      <c r="D275" s="5"/>
      <c r="E275" s="3"/>
    </row>
    <row r="276" spans="3:5" x14ac:dyDescent="0.2">
      <c r="C276" s="3"/>
      <c r="D276" s="5"/>
      <c r="E276" s="3"/>
    </row>
    <row r="277" spans="3:5" x14ac:dyDescent="0.2">
      <c r="C277" s="3"/>
      <c r="D277" s="5"/>
      <c r="E277" s="3"/>
    </row>
    <row r="278" spans="3:5" x14ac:dyDescent="0.2">
      <c r="C278" s="3"/>
      <c r="D278" s="5"/>
      <c r="E278" s="3"/>
    </row>
    <row r="279" spans="3:5" x14ac:dyDescent="0.2">
      <c r="C279" s="3"/>
      <c r="D279" s="5"/>
      <c r="E279" s="3"/>
    </row>
    <row r="280" spans="3:5" x14ac:dyDescent="0.2">
      <c r="C280" s="3"/>
      <c r="D280" s="5"/>
      <c r="E280" s="3"/>
    </row>
    <row r="281" spans="3:5" x14ac:dyDescent="0.2">
      <c r="C281" s="3"/>
      <c r="D281" s="5"/>
      <c r="E281" s="3"/>
    </row>
    <row r="282" spans="3:5" x14ac:dyDescent="0.2">
      <c r="C282" s="3"/>
      <c r="D282" s="5"/>
      <c r="E282" s="3"/>
    </row>
    <row r="283" spans="3:5" x14ac:dyDescent="0.2">
      <c r="C283" s="3"/>
      <c r="D283" s="5"/>
      <c r="E283" s="3"/>
    </row>
    <row r="284" spans="3:5" x14ac:dyDescent="0.2">
      <c r="C284" s="3"/>
      <c r="D284" s="5"/>
      <c r="E284" s="3"/>
    </row>
    <row r="285" spans="3:5" x14ac:dyDescent="0.2">
      <c r="C285" s="3"/>
      <c r="D285" s="5"/>
      <c r="E285" s="3"/>
    </row>
    <row r="286" spans="3:5" x14ac:dyDescent="0.2">
      <c r="C286" s="3"/>
      <c r="D286" s="5"/>
      <c r="E286" s="3"/>
    </row>
    <row r="287" spans="3:5" x14ac:dyDescent="0.2">
      <c r="C287" s="3"/>
      <c r="D287" s="5"/>
      <c r="E287" s="3"/>
    </row>
    <row r="288" spans="3:5" x14ac:dyDescent="0.2">
      <c r="C288" s="3"/>
      <c r="D288" s="5"/>
      <c r="E288" s="3"/>
    </row>
    <row r="289" spans="3:5" x14ac:dyDescent="0.2">
      <c r="C289" s="3"/>
      <c r="D289" s="5"/>
      <c r="E289" s="3"/>
    </row>
    <row r="290" spans="3:5" x14ac:dyDescent="0.2">
      <c r="C290" s="3"/>
      <c r="D290" s="5"/>
      <c r="E290" s="3"/>
    </row>
    <row r="291" spans="3:5" x14ac:dyDescent="0.2">
      <c r="C291" s="3"/>
      <c r="D291" s="5"/>
      <c r="E291" s="3"/>
    </row>
    <row r="292" spans="3:5" x14ac:dyDescent="0.2">
      <c r="C292" s="3"/>
      <c r="D292" s="5"/>
      <c r="E292" s="3"/>
    </row>
    <row r="293" spans="3:5" x14ac:dyDescent="0.2">
      <c r="C293" s="3"/>
      <c r="D293" s="5"/>
      <c r="E293" s="3"/>
    </row>
    <row r="294" spans="3:5" x14ac:dyDescent="0.2">
      <c r="C294" s="3"/>
      <c r="D294" s="5"/>
      <c r="E294" s="3"/>
    </row>
    <row r="295" spans="3:5" x14ac:dyDescent="0.2">
      <c r="C295" s="3"/>
      <c r="D295" s="5"/>
      <c r="E295" s="3"/>
    </row>
    <row r="296" spans="3:5" x14ac:dyDescent="0.2">
      <c r="C296" s="3"/>
      <c r="D296" s="5"/>
      <c r="E296" s="3"/>
    </row>
    <row r="297" spans="3:5" x14ac:dyDescent="0.2">
      <c r="C297" s="3"/>
      <c r="D297" s="5"/>
      <c r="E297" s="3"/>
    </row>
    <row r="298" spans="3:5" x14ac:dyDescent="0.2">
      <c r="C298" s="3"/>
      <c r="D298" s="5"/>
      <c r="E298" s="3"/>
    </row>
    <row r="299" spans="3:5" x14ac:dyDescent="0.2">
      <c r="C299" s="3"/>
      <c r="D299" s="5"/>
      <c r="E299" s="3"/>
    </row>
    <row r="300" spans="3:5" x14ac:dyDescent="0.2">
      <c r="C300" s="3"/>
      <c r="D300" s="5"/>
      <c r="E300" s="3"/>
    </row>
    <row r="301" spans="3:5" x14ac:dyDescent="0.2">
      <c r="C301" s="3"/>
      <c r="D301" s="5"/>
      <c r="E301" s="3"/>
    </row>
    <row r="302" spans="3:5" x14ac:dyDescent="0.2">
      <c r="C302" s="3"/>
      <c r="D302" s="5"/>
      <c r="E302" s="3"/>
    </row>
    <row r="303" spans="3:5" x14ac:dyDescent="0.2">
      <c r="C303" s="3"/>
      <c r="D303" s="5"/>
      <c r="E303" s="3"/>
    </row>
    <row r="304" spans="3:5" x14ac:dyDescent="0.2">
      <c r="C304" s="3"/>
      <c r="D304" s="5"/>
      <c r="E304" s="3"/>
    </row>
    <row r="305" spans="3:5" x14ac:dyDescent="0.2">
      <c r="C305" s="3"/>
      <c r="D305" s="5"/>
      <c r="E305" s="3"/>
    </row>
    <row r="306" spans="3:5" x14ac:dyDescent="0.2">
      <c r="C306" s="3"/>
      <c r="D306" s="5"/>
      <c r="E306" s="3"/>
    </row>
    <row r="307" spans="3:5" x14ac:dyDescent="0.2">
      <c r="C307" s="3"/>
      <c r="D307" s="5"/>
      <c r="E307" s="3"/>
    </row>
    <row r="308" spans="3:5" x14ac:dyDescent="0.2">
      <c r="C308" s="3"/>
      <c r="D308" s="5"/>
      <c r="E308" s="3"/>
    </row>
    <row r="309" spans="3:5" x14ac:dyDescent="0.2">
      <c r="D309" s="5"/>
    </row>
    <row r="310" spans="3:5" x14ac:dyDescent="0.2">
      <c r="D310" s="5"/>
    </row>
    <row r="311" spans="3:5" x14ac:dyDescent="0.2">
      <c r="D311" s="5"/>
    </row>
    <row r="312" spans="3:5" x14ac:dyDescent="0.2">
      <c r="D312" s="5"/>
    </row>
    <row r="313" spans="3:5" x14ac:dyDescent="0.2">
      <c r="D313" s="5"/>
    </row>
  </sheetData>
  <mergeCells count="1">
    <mergeCell ref="C4:D4"/>
  </mergeCells>
  <phoneticPr fontId="0" type="noConversion"/>
  <pageMargins left="0.78740157480314965" right="0" top="0.98425196850393704" bottom="0.98425196850393704" header="0.51181102362204722" footer="0.51181102362204722"/>
  <pageSetup paperSize="8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Bull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</dc:creator>
  <cp:lastModifiedBy>Rosalba Bochicchio</cp:lastModifiedBy>
  <cp:lastPrinted>2016-09-20T08:45:19Z</cp:lastPrinted>
  <dcterms:created xsi:type="dcterms:W3CDTF">2000-09-08T01:53:48Z</dcterms:created>
  <dcterms:modified xsi:type="dcterms:W3CDTF">2024-09-23T12:05:22Z</dcterms:modified>
</cp:coreProperties>
</file>